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BF14\Problems and Solutions\"/>
    </mc:Choice>
  </mc:AlternateContent>
  <bookViews>
    <workbookView xWindow="120" yWindow="75" windowWidth="11700" windowHeight="6480"/>
  </bookViews>
  <sheets>
    <sheet name="Pbm1.1" sheetId="29" r:id="rId1"/>
    <sheet name="Pbm1.2" sheetId="28" r:id="rId2"/>
    <sheet name="Pbm1.3" sheetId="1" r:id="rId3"/>
    <sheet name="Pbm1.4" sheetId="22" r:id="rId4"/>
    <sheet name="Pbm1.5" sheetId="21" r:id="rId5"/>
    <sheet name="Pbm1.6" sheetId="20" r:id="rId6"/>
    <sheet name="Pbm1.7" sheetId="19" r:id="rId7"/>
    <sheet name="Pbm1.8" sheetId="32" r:id="rId8"/>
    <sheet name="Pbm1.9" sheetId="31" r:id="rId9"/>
    <sheet name="Pbm1.10" sheetId="27" r:id="rId10"/>
    <sheet name="Pbm1.11" sheetId="26" r:id="rId11"/>
    <sheet name="Pbm1.12" sheetId="25" r:id="rId12"/>
    <sheet name="Pbm1.13" sheetId="24" r:id="rId13"/>
    <sheet name="Pbm1.14" sheetId="23" r:id="rId14"/>
  </sheets>
  <calcPr calcId="152511"/>
</workbook>
</file>

<file path=xl/calcChain.xml><?xml version="1.0" encoding="utf-8"?>
<calcChain xmlns="http://schemas.openxmlformats.org/spreadsheetml/2006/main">
  <c r="F19" i="31" l="1"/>
  <c r="F18" i="31"/>
  <c r="F17" i="31"/>
  <c r="J19" i="31" l="1"/>
  <c r="J18" i="31"/>
  <c r="L18" i="31" s="1"/>
  <c r="J17" i="31"/>
  <c r="J16" i="31"/>
  <c r="N34" i="32"/>
  <c r="F34" i="32"/>
  <c r="J34" i="32" s="1"/>
  <c r="N25" i="32"/>
  <c r="F25" i="32"/>
  <c r="J25" i="32" s="1"/>
  <c r="N24" i="32"/>
  <c r="P24" i="32" s="1"/>
  <c r="F24" i="32"/>
  <c r="J24" i="32" s="1"/>
  <c r="N23" i="32"/>
  <c r="F23" i="32"/>
  <c r="J23" i="32" s="1"/>
  <c r="N22" i="32"/>
  <c r="F22" i="32"/>
  <c r="J22" i="32" s="1"/>
  <c r="N21" i="32"/>
  <c r="J21" i="32"/>
  <c r="F21" i="32"/>
  <c r="N20" i="32"/>
  <c r="P20" i="32" s="1"/>
  <c r="F20" i="32"/>
  <c r="J20" i="32" s="1"/>
  <c r="N19" i="32"/>
  <c r="J19" i="32"/>
  <c r="F19" i="32"/>
  <c r="N18" i="32"/>
  <c r="F18" i="32"/>
  <c r="J18" i="32" s="1"/>
  <c r="P21" i="32" l="1"/>
  <c r="P26" i="32"/>
  <c r="P25" i="32"/>
  <c r="P19" i="32"/>
  <c r="P23" i="32"/>
  <c r="P22" i="32"/>
  <c r="L17" i="31"/>
  <c r="L19" i="31"/>
  <c r="N38" i="28"/>
  <c r="N37" i="28"/>
  <c r="L38" i="28"/>
  <c r="L37" i="28"/>
  <c r="L39" i="28" s="1"/>
  <c r="L40" i="28" s="1"/>
  <c r="J38" i="28"/>
  <c r="J37" i="28"/>
  <c r="H38" i="28"/>
  <c r="H37" i="28"/>
  <c r="F38" i="28"/>
  <c r="F37" i="28"/>
  <c r="D38" i="28"/>
  <c r="D37" i="28"/>
  <c r="N30" i="28"/>
  <c r="L30" i="28"/>
  <c r="J30" i="28"/>
  <c r="H30" i="28"/>
  <c r="F30" i="28"/>
  <c r="D30" i="28"/>
  <c r="N29" i="28"/>
  <c r="H29" i="28"/>
  <c r="F29" i="28"/>
  <c r="L29" i="28"/>
  <c r="J29" i="28"/>
  <c r="D29" i="28"/>
  <c r="L38" i="29"/>
  <c r="L37" i="29"/>
  <c r="N37" i="29" s="1"/>
  <c r="L36" i="29"/>
  <c r="L35" i="29"/>
  <c r="L34" i="29"/>
  <c r="L33" i="29"/>
  <c r="L32" i="29"/>
  <c r="L31" i="29"/>
  <c r="L30" i="29"/>
  <c r="L29" i="29"/>
  <c r="L28" i="29"/>
  <c r="L27" i="29"/>
  <c r="L26" i="29"/>
  <c r="L25" i="29"/>
  <c r="L24" i="29"/>
  <c r="L23" i="29"/>
  <c r="L22" i="29"/>
  <c r="L21" i="29"/>
  <c r="L20" i="29"/>
  <c r="L19" i="29"/>
  <c r="N36" i="29" l="1"/>
  <c r="N20" i="29"/>
  <c r="N19" i="29"/>
  <c r="N24" i="29"/>
  <c r="N28" i="29"/>
  <c r="N32" i="29"/>
  <c r="N21" i="29"/>
  <c r="N38" i="29"/>
  <c r="N29" i="29"/>
  <c r="N34" i="29"/>
  <c r="N27" i="29"/>
  <c r="N35" i="29"/>
  <c r="N26" i="29"/>
  <c r="N25" i="29"/>
  <c r="N22" i="29"/>
  <c r="N30" i="29"/>
  <c r="N33" i="29"/>
  <c r="N23" i="29"/>
  <c r="N31" i="29"/>
  <c r="D39" i="28"/>
  <c r="D40" i="28" s="1"/>
  <c r="N39" i="28"/>
  <c r="N40" i="28" s="1"/>
  <c r="P29" i="28"/>
  <c r="P30" i="28"/>
  <c r="P38" i="28"/>
  <c r="J39" i="28"/>
  <c r="J40" i="28" s="1"/>
  <c r="P37" i="28"/>
  <c r="H39" i="28"/>
  <c r="H40" i="28" s="1"/>
  <c r="F39" i="28"/>
  <c r="F40" i="28" s="1"/>
  <c r="J64" i="23"/>
  <c r="H64" i="23"/>
  <c r="F64" i="23"/>
  <c r="D64" i="23"/>
  <c r="J53" i="23"/>
  <c r="J66" i="23" s="1"/>
  <c r="H53" i="23"/>
  <c r="H66" i="23" s="1"/>
  <c r="F53" i="23"/>
  <c r="F66" i="23" s="1"/>
  <c r="D53" i="23"/>
  <c r="D66" i="23" s="1"/>
  <c r="D69" i="23" s="1"/>
  <c r="D70" i="23" s="1"/>
  <c r="J30" i="27"/>
  <c r="J31" i="27" s="1"/>
  <c r="J34" i="27" s="1"/>
  <c r="H30" i="27"/>
  <c r="H31" i="27"/>
  <c r="H34" i="27" s="1"/>
  <c r="F30" i="27"/>
  <c r="F31" i="27" s="1"/>
  <c r="F34" i="27" s="1"/>
  <c r="D30" i="27"/>
  <c r="D31" i="27"/>
  <c r="D34" i="27" s="1"/>
  <c r="F29" i="1"/>
  <c r="F35" i="1" s="1"/>
  <c r="F33" i="1"/>
  <c r="D29" i="1"/>
  <c r="D35" i="1"/>
  <c r="D33" i="1"/>
  <c r="D19" i="23"/>
  <c r="D30" i="23" s="1"/>
  <c r="D34" i="23" s="1"/>
  <c r="D42" i="23" s="1"/>
  <c r="D43" i="23" s="1"/>
  <c r="F19" i="23"/>
  <c r="F20" i="23" s="1"/>
  <c r="F23" i="23" s="1"/>
  <c r="H19" i="23"/>
  <c r="H30" i="23"/>
  <c r="J19" i="23"/>
  <c r="J30" i="23"/>
  <c r="D39" i="23"/>
  <c r="F39" i="23"/>
  <c r="H39" i="23"/>
  <c r="J39" i="23"/>
  <c r="H20" i="23"/>
  <c r="H23" i="23"/>
  <c r="F19" i="22"/>
  <c r="F23" i="22"/>
  <c r="D19" i="22"/>
  <c r="D23" i="22"/>
  <c r="D25" i="22" s="1"/>
  <c r="F24" i="21"/>
  <c r="L24" i="21"/>
  <c r="J20" i="21"/>
  <c r="N20" i="21" s="1"/>
  <c r="N26" i="21" s="1"/>
  <c r="J24" i="21"/>
  <c r="D24" i="21"/>
  <c r="D20" i="21"/>
  <c r="H20" i="21" s="1"/>
  <c r="H26" i="21" s="1"/>
  <c r="J20" i="20"/>
  <c r="J26" i="20" s="1"/>
  <c r="J24" i="20"/>
  <c r="N24" i="20" s="1"/>
  <c r="L24" i="20"/>
  <c r="D20" i="20"/>
  <c r="H20" i="20"/>
  <c r="D24" i="20"/>
  <c r="F24" i="20"/>
  <c r="H24" i="20" s="1"/>
  <c r="H26" i="20" s="1"/>
  <c r="J20" i="19"/>
  <c r="N20" i="19" s="1"/>
  <c r="N26" i="19" s="1"/>
  <c r="J24" i="19"/>
  <c r="L24" i="19"/>
  <c r="N24" i="19"/>
  <c r="D20" i="19"/>
  <c r="H20" i="19"/>
  <c r="D24" i="19"/>
  <c r="H24" i="19"/>
  <c r="F24" i="19"/>
  <c r="D30" i="26"/>
  <c r="D31" i="26" s="1"/>
  <c r="D34" i="26" s="1"/>
  <c r="F30" i="26"/>
  <c r="F31" i="26"/>
  <c r="F34" i="26" s="1"/>
  <c r="H30" i="26"/>
  <c r="H31" i="26" s="1"/>
  <c r="H34" i="26" s="1"/>
  <c r="J30" i="26"/>
  <c r="J31" i="26"/>
  <c r="J34" i="26" s="1"/>
  <c r="D12" i="26"/>
  <c r="D13" i="26" s="1"/>
  <c r="D16" i="26" s="1"/>
  <c r="D18" i="26" s="1"/>
  <c r="D21" i="26" s="1"/>
  <c r="F12" i="26"/>
  <c r="F13" i="26"/>
  <c r="F16" i="26" s="1"/>
  <c r="H12" i="26"/>
  <c r="H13" i="26" s="1"/>
  <c r="H16" i="26" s="1"/>
  <c r="J12" i="26"/>
  <c r="J13" i="26"/>
  <c r="J16" i="26" s="1"/>
  <c r="D30" i="25"/>
  <c r="D31" i="25" s="1"/>
  <c r="D34" i="25" s="1"/>
  <c r="F30" i="25"/>
  <c r="F31" i="25"/>
  <c r="F34" i="25" s="1"/>
  <c r="H30" i="25"/>
  <c r="H31" i="25" s="1"/>
  <c r="H34" i="25" s="1"/>
  <c r="J30" i="25"/>
  <c r="J31" i="25"/>
  <c r="J34" i="25" s="1"/>
  <c r="D12" i="25"/>
  <c r="D13" i="25" s="1"/>
  <c r="D16" i="25" s="1"/>
  <c r="F12" i="25"/>
  <c r="F13" i="25"/>
  <c r="F16" i="25" s="1"/>
  <c r="H12" i="25"/>
  <c r="H13" i="25" s="1"/>
  <c r="H16" i="25" s="1"/>
  <c r="J12" i="25"/>
  <c r="J13" i="25" s="1"/>
  <c r="J16" i="25" s="1"/>
  <c r="F32" i="24"/>
  <c r="F42" i="24" s="1"/>
  <c r="F43" i="24" s="1"/>
  <c r="H32" i="24"/>
  <c r="H42" i="24" s="1"/>
  <c r="J32" i="24"/>
  <c r="J42" i="24" s="1"/>
  <c r="J9" i="24"/>
  <c r="J19" i="24" s="1"/>
  <c r="H9" i="24"/>
  <c r="H19" i="24" s="1"/>
  <c r="F9" i="24"/>
  <c r="F19" i="24" s="1"/>
  <c r="D39" i="24"/>
  <c r="D40" i="24" s="1"/>
  <c r="D43" i="24" s="1"/>
  <c r="F39" i="24"/>
  <c r="F40" i="24"/>
  <c r="H39" i="24"/>
  <c r="H40" i="24"/>
  <c r="J39" i="24"/>
  <c r="J40" i="24" s="1"/>
  <c r="J43" i="24" s="1"/>
  <c r="D16" i="24"/>
  <c r="D17" i="24" s="1"/>
  <c r="D20" i="24" s="1"/>
  <c r="F16" i="24"/>
  <c r="F17" i="24"/>
  <c r="H16" i="24"/>
  <c r="H17" i="24" s="1"/>
  <c r="H20" i="24" s="1"/>
  <c r="J16" i="24"/>
  <c r="J17" i="24" s="1"/>
  <c r="H24" i="21"/>
  <c r="N24" i="21"/>
  <c r="J20" i="23"/>
  <c r="J23" i="23"/>
  <c r="D20" i="23"/>
  <c r="D23" i="23"/>
  <c r="D25" i="23" s="1"/>
  <c r="D28" i="23" s="1"/>
  <c r="F30" i="23"/>
  <c r="N20" i="20"/>
  <c r="N26" i="20" s="1"/>
  <c r="D26" i="20"/>
  <c r="J26" i="19"/>
  <c r="J26" i="21"/>
  <c r="D26" i="19"/>
  <c r="D68" i="23"/>
  <c r="H26" i="19"/>
  <c r="D26" i="21"/>
  <c r="F25" i="22"/>
  <c r="D41" i="23"/>
  <c r="D54" i="23"/>
  <c r="D57" i="23"/>
  <c r="D59" i="23" s="1"/>
  <c r="D62" i="23" s="1"/>
  <c r="F54" i="23"/>
  <c r="F57" i="23"/>
  <c r="H54" i="23"/>
  <c r="H57" i="23"/>
  <c r="J54" i="23"/>
  <c r="J57" i="23"/>
  <c r="F20" i="24" l="1"/>
  <c r="H43" i="24"/>
  <c r="D45" i="24" s="1"/>
  <c r="D50" i="24" s="1"/>
  <c r="H50" i="24" s="1"/>
  <c r="D36" i="27"/>
  <c r="D39" i="27" s="1"/>
  <c r="D36" i="25"/>
  <c r="D39" i="25" s="1"/>
  <c r="D36" i="26"/>
  <c r="D39" i="26" s="1"/>
  <c r="D41" i="26" s="1"/>
  <c r="J20" i="24"/>
  <c r="D22" i="24"/>
  <c r="D27" i="24" s="1"/>
  <c r="H27" i="24" s="1"/>
  <c r="D18" i="25"/>
  <c r="D21" i="25" s="1"/>
  <c r="P31" i="28"/>
  <c r="P39" i="28"/>
  <c r="P40" i="28" s="1"/>
  <c r="J42" i="27" l="1"/>
  <c r="D41" i="25"/>
  <c r="H52" i="28"/>
  <c r="D42" i="27"/>
  <c r="H42" i="27"/>
  <c r="F42" i="27"/>
  <c r="D45" i="27" s="1"/>
</calcChain>
</file>

<file path=xl/sharedStrings.xml><?xml version="1.0" encoding="utf-8"?>
<sst xmlns="http://schemas.openxmlformats.org/spreadsheetml/2006/main" count="628" uniqueCount="255">
  <si>
    <t>Assumptions</t>
  </si>
  <si>
    <t>What is the production and consumption of China and France without trade?</t>
  </si>
  <si>
    <t>Toys</t>
  </si>
  <si>
    <t>Wine</t>
  </si>
  <si>
    <t>(containers/unit)</t>
  </si>
  <si>
    <t>(cases/unit)</t>
  </si>
  <si>
    <t>China -- output per unit of production input</t>
  </si>
  <si>
    <t>France -- output per unit of production input</t>
  </si>
  <si>
    <t>France -- total production inputs</t>
  </si>
  <si>
    <t>China -- total production inputs</t>
  </si>
  <si>
    <t>Production if there is no trade</t>
  </si>
  <si>
    <t>CHINA</t>
  </si>
  <si>
    <t>FRANCE</t>
  </si>
  <si>
    <t xml:space="preserve">     Allocated production units to</t>
  </si>
  <si>
    <t xml:space="preserve">     Produces and consumes (output per unit x units allocated)</t>
  </si>
  <si>
    <t>Total production and consumption across both countries</t>
  </si>
  <si>
    <t>Production if there is complete specialization</t>
  </si>
  <si>
    <t xml:space="preserve">Domestic  </t>
  </si>
  <si>
    <t>Consumption</t>
  </si>
  <si>
    <t>Exports (-)/</t>
  </si>
  <si>
    <t>Imports (+)</t>
  </si>
  <si>
    <t>Production</t>
  </si>
  <si>
    <t>Toy</t>
  </si>
  <si>
    <t>TOYS</t>
  </si>
  <si>
    <t>WINE</t>
  </si>
  <si>
    <t>Trade at China's domestic price (10 toys = 7 wine)</t>
  </si>
  <si>
    <t>Trade at France's domestic price (2 toys = 7 wine)</t>
  </si>
  <si>
    <t>Trade at Negotiated Mid-Price (6 toys = 7 wine)</t>
  </si>
  <si>
    <t>China gains 800 more containers of toys (8,800 post-trade compared to 8,000 pre-trade), and enjoys the same level of wine consumption (1,400).</t>
  </si>
  <si>
    <t>France gains 800 more containers of toys (1,200 post-trade compared to 400 pre-trade), and enjoys the same level of wine consumption (5,600).</t>
  </si>
  <si>
    <t>Wine production therefore remains the same as before trade, but now the 1,600 increased production of toys is split evenly between the two countries.</t>
  </si>
  <si>
    <t xml:space="preserve">With complete specialization, toy production in total is increased as in Problem 2.  </t>
  </si>
  <si>
    <t>Toy production and consumption in France increases from 400 containers of toys before trade to 2000 containers after trade, a gain in consumption of 1600 containers.</t>
  </si>
  <si>
    <t>Toy production and consumption in China increases from 8,000 containers of toys before trade to 9,600 containers -- 1,600 more containers -- after trade. Wine production and consumption remains the same as before trade. Thus the full benefit of trade goes to China when trading at France's domestic prices.</t>
  </si>
  <si>
    <t>Assume complete specialization, where China produces only toys and France produces only wine. What would be the effect on total production?</t>
  </si>
  <si>
    <t>France’s domestic price is 2 containers of toys equals 7 cases of wine. Assume China produces 10,000 containers of toys and exports 400 containers to France. Assume France in turn produces 7,000 cases of wine and exports 1,400 cases to China. What happens to total production and consumption?</t>
  </si>
  <si>
    <t>The mid-price for exchange between France and China can be calculated as follows:</t>
  </si>
  <si>
    <t>What happens to total production and consumption?</t>
  </si>
  <si>
    <t>Brazilian</t>
  </si>
  <si>
    <t>German</t>
  </si>
  <si>
    <t>Chinese</t>
  </si>
  <si>
    <t>Company</t>
  </si>
  <si>
    <t>Subsidiary</t>
  </si>
  <si>
    <t>Business Performance (000s)</t>
  </si>
  <si>
    <t>(US$)</t>
  </si>
  <si>
    <t>(reais, R$)</t>
  </si>
  <si>
    <t>(euros, €)</t>
  </si>
  <si>
    <t>(yuan, Y)</t>
  </si>
  <si>
    <t>Earnings before taxes, EBT (local currency)</t>
  </si>
  <si>
    <t>Less corporate income taxes</t>
  </si>
  <si>
    <t>Net profits of individual subsidiary</t>
  </si>
  <si>
    <t>Avg exchange rate for the period (fc/$)</t>
  </si>
  <si>
    <t>------</t>
  </si>
  <si>
    <t>Net profits of individual subsidiary (US$)</t>
  </si>
  <si>
    <t>Consolidated profits (total across units)</t>
  </si>
  <si>
    <t>Total diluted shares outstanding (000s)</t>
  </si>
  <si>
    <t>a. Consolidated earnings per share (EPS)</t>
  </si>
  <si>
    <t xml:space="preserve">b. Proportion of total profits originating   </t>
  </si>
  <si>
    <t xml:space="preserve">    by country</t>
  </si>
  <si>
    <t xml:space="preserve">c.  Proportion of total profits originating  </t>
  </si>
  <si>
    <t xml:space="preserve">     from outside the United States</t>
  </si>
  <si>
    <t>Baseline earnings per share (EPS)</t>
  </si>
  <si>
    <t>Baseline exchange rate (fc/$)</t>
  </si>
  <si>
    <t>-----</t>
  </si>
  <si>
    <t>Percent change (+ appreciation, - depreciation)</t>
  </si>
  <si>
    <t>New exchange rate (fc/$)</t>
  </si>
  <si>
    <t>Appreciation Case</t>
  </si>
  <si>
    <t>EPS if foreign currencies appreciate</t>
  </si>
  <si>
    <t>EPS has changed by:</t>
  </si>
  <si>
    <t>Depreciation Case</t>
  </si>
  <si>
    <t>EPS if foreign currencies depreciate</t>
  </si>
  <si>
    <t>Consoldiated earnings per share (EPS)</t>
  </si>
  <si>
    <t>Tax payments by country in US dollars</t>
  </si>
  <si>
    <t>a.  Total global tax bill, US$</t>
  </si>
  <si>
    <t>EBT by country, US$</t>
  </si>
  <si>
    <t>Consolidated EBT</t>
  </si>
  <si>
    <t>Total tax bill</t>
  </si>
  <si>
    <t>Effective tax rate</t>
  </si>
  <si>
    <t>Brazilian reais falls in value against the U.S. dollar</t>
  </si>
  <si>
    <t>"New" earnings per share (EPS)</t>
  </si>
  <si>
    <t>EPS change from baseline:</t>
  </si>
  <si>
    <t>Revised earnings per share (EPS)</t>
  </si>
  <si>
    <t>Change in EPS from both changes:</t>
  </si>
  <si>
    <t>China’s domestic price is 10 containers of toys equals 7 cases of wine. Assume China produces 10,000 containers of toys and exports 2,000 to France. Assume France produces 7,000 cases of wine and exports 1,400 cases to China. What happens to total production and consumption?</t>
  </si>
  <si>
    <t>Wine production and consumption remains the same as before trade.  China is now consuming 8,000 containers of toys and 1,400 cases of wine, the same levels of both as prior to trade. Hence all of the benefits of trade have gone to France.</t>
  </si>
  <si>
    <t>Problems 6 through 10 are based on Americo Industries. Americo is a U.S.-based multinational manufacturing firm, with wholly owned subsidiaries in Brazil, Germany, and China, in addition to domestic operations in the United States. Americo is traded on the NADSAQ. Americo currently has 650,000 shares outstanding. The basic operating characteristics of the various business units is as follows:</t>
  </si>
  <si>
    <t>Corporate income tax rate</t>
  </si>
  <si>
    <t>Earnings before taxes (EBT)</t>
  </si>
  <si>
    <t>Average exchange rate for the period</t>
  </si>
  <si>
    <t>R$1.80/$</t>
  </si>
  <si>
    <t>€0.7018/$</t>
  </si>
  <si>
    <t>Y7.750/$</t>
  </si>
  <si>
    <t>R$6,250</t>
  </si>
  <si>
    <t>Y2,500</t>
  </si>
  <si>
    <t>Business Performance (000s, loccal currency)</t>
  </si>
  <si>
    <t>Americo Industries - 2010</t>
  </si>
  <si>
    <t>Brazilian reais falls in value against the U.S. dollar and Americo's Brazilian sales decline</t>
  </si>
  <si>
    <t>Assume a major political crisis wracks Brazil, first affecting the value of the Brazilian reais and, subsequently, inducing an economic recession within the country.  What would be the impact on Americo's consolidated EPS if the Brazilian reais were to fall in value to R$3.00/$, with all other earnings and exchange rates remaining the same?</t>
  </si>
  <si>
    <t>U.S. Parent</t>
  </si>
  <si>
    <t>All MNEs attempt to minimize their global tax liabilities. Return to the original set of baseline assumptions and answer the following questions regarding Americo’s global tax liabilities:</t>
  </si>
  <si>
    <t>b.  What is Americo's effective tax rate?</t>
  </si>
  <si>
    <t>c. What would be the impact on Americo's EPS and global effective tax rate if Germany instituted a tax cut to 28% and German subsidiary earnings rose to 5 million euros?</t>
  </si>
  <si>
    <t>The U.S. dollar has experienced significant swings in value against most of the world's currencies in recent years.
a. What would be the impact on Americo’s consolidated EPS if all foreign currencies were to appreciate 20% against the U.S. dollar?
b. What would be the impact on Americo’s consolidated EPS if all foreign currencies were to depreciate 20% against the U.S. dollar?</t>
  </si>
  <si>
    <t>Comparative Advantage</t>
  </si>
  <si>
    <t>Problems 1-5 illustrate an example of trade induced by comparative advantage. They assume that China and France each have 1,000 production units. With one unit of production (a mix of land, labor, capital, and technology), China can produce either 10 containers of toys or 7 cases of wine. France can produce either 2 cases of toys or 7 cases of wine. Thus, a production unit in China is five times as efficient compared to France when producing toys, but equally efficient when producing wine. Assume at first that no trade takes place. China allocates 800 production units to building toys and 200 production units to producing wine. France allocates 200 production units to building toys and 800 production units to producing wine.</t>
  </si>
  <si>
    <t>Americo must pay corporate income tax in each country in which it currently has operations.
a. After deducting taxes in each country, what are Americo's consolidated earnings  and consolidated earnings per share in U.S. dollars?
b. What proportion of Americo's consolidated earnings arise from each individual country?
c. What proportion of Americo's consolidated earnings arise from outside the United States?</t>
  </si>
  <si>
    <t>Assume a major political crisis wracks Brazil, first affecting the value of the Brazilian reais and, subsequently, inducing an economic recession within the country.  What would be the impact on Americo's consolidated EPS if, in addition to the fall in the value of the reais to R$3.00/$, earnings before taxes in Brazil fell as a result of the recession to R$5,8000,000?</t>
  </si>
  <si>
    <t>a. What is the total amount – in U.S. dollars – which Americo is paying across its global business in corporate income taxes? 
b. What is Americo's effective tax rate (total taxes paid as a proportion of pre-tax profit)?
c. What would be the impact on Americo’s EPS and global effective tax rate if Germany instituted a corporate tax reduction to 28%, and Americo’s earnings before tax in Germany rose to €5,000,000?</t>
  </si>
  <si>
    <t xml:space="preserve">     After completing the table below, answer the following questions.</t>
  </si>
  <si>
    <t>a. Which city in the table is truly the cheapest date?</t>
  </si>
  <si>
    <t>b. Which city in the table is the most expensive-cheap date?</t>
  </si>
  <si>
    <t>c. If the exchange rate in Moscow on the Russian ruble (RUB) was 0.04200, instead of 0.0283, what would be the USD price?</t>
  </si>
  <si>
    <t>d. If the exchange rate in Shangahi was CNY 6.66 = 1 USD, what would be its cost in USD and relative to a cheap date in New York City?</t>
  </si>
  <si>
    <t>Cheap Date in</t>
  </si>
  <si>
    <t>Exchange</t>
  </si>
  <si>
    <t>Exchange Rate</t>
  </si>
  <si>
    <t>Relative</t>
  </si>
  <si>
    <t>Country</t>
  </si>
  <si>
    <t>City</t>
  </si>
  <si>
    <t>Local Currency</t>
  </si>
  <si>
    <t>Rate Quote</t>
  </si>
  <si>
    <t>7 April 2014</t>
  </si>
  <si>
    <t>In USD</t>
  </si>
  <si>
    <t>to NYC</t>
  </si>
  <si>
    <t>Australia</t>
  </si>
  <si>
    <t>Sydney</t>
  </si>
  <si>
    <t>USD = 1 AUD</t>
  </si>
  <si>
    <t>Brazil</t>
  </si>
  <si>
    <t>Rio de Janeiro</t>
  </si>
  <si>
    <t>USD = 1 BRL</t>
  </si>
  <si>
    <t>Canada</t>
  </si>
  <si>
    <t>Ottawa</t>
  </si>
  <si>
    <t>USD = 1 CAD</t>
  </si>
  <si>
    <t>China</t>
  </si>
  <si>
    <t>Shanghai</t>
  </si>
  <si>
    <t>USD = 1 CNY</t>
  </si>
  <si>
    <t>France</t>
  </si>
  <si>
    <t>Paris</t>
  </si>
  <si>
    <t>USD = 1 EUR</t>
  </si>
  <si>
    <t>Germany</t>
  </si>
  <si>
    <t>Berlin</t>
  </si>
  <si>
    <t>Hong Kong</t>
  </si>
  <si>
    <t>USD = 1 HKD</t>
  </si>
  <si>
    <t>India</t>
  </si>
  <si>
    <t>Mumbai</t>
  </si>
  <si>
    <t>USD = 1 INR</t>
  </si>
  <si>
    <t>Indonesia</t>
  </si>
  <si>
    <t>Jakarta</t>
  </si>
  <si>
    <t>USD = 1 IDR</t>
  </si>
  <si>
    <t>Japan</t>
  </si>
  <si>
    <t>Tokyo</t>
  </si>
  <si>
    <t>USD = 1 JPY</t>
  </si>
  <si>
    <t>Malaysia</t>
  </si>
  <si>
    <t>Kuala Lumpur</t>
  </si>
  <si>
    <t>USD = 1 MYR</t>
  </si>
  <si>
    <t>Mexico</t>
  </si>
  <si>
    <t>Mexico City</t>
  </si>
  <si>
    <t>USD = 1 MXN</t>
  </si>
  <si>
    <t>New Zealand</t>
  </si>
  <si>
    <t>Auckland</t>
  </si>
  <si>
    <t>USD = 1 NZD</t>
  </si>
  <si>
    <t>Phillipines</t>
  </si>
  <si>
    <t>Manila</t>
  </si>
  <si>
    <t>USD = 1 PHP</t>
  </si>
  <si>
    <t>Russia</t>
  </si>
  <si>
    <t>Moscow</t>
  </si>
  <si>
    <t>USD = 1 RUB</t>
  </si>
  <si>
    <t>Singapore</t>
  </si>
  <si>
    <t>USD = 1 SGD</t>
  </si>
  <si>
    <t>South Africa</t>
  </si>
  <si>
    <t>Cape Town</t>
  </si>
  <si>
    <t>USD = 1 ZAR</t>
  </si>
  <si>
    <t>United Kingdom</t>
  </si>
  <si>
    <t>London</t>
  </si>
  <si>
    <t>USD = 1 GBP</t>
  </si>
  <si>
    <t>United States</t>
  </si>
  <si>
    <t>New York City</t>
  </si>
  <si>
    <t>1 USD</t>
  </si>
  <si>
    <t>San Francisco</t>
  </si>
  <si>
    <t>a. The truly cheapest cheap date could be had in Mumbai, India, at only 25% of what it costs in New York City.</t>
  </si>
  <si>
    <t>b. The most expensive-cheap date would be London at 130% of the cost of New York City.</t>
  </si>
  <si>
    <t>c. If the Russian ruble was actually trading at 0.042 instead of 0.0283, Moscow would be 110% of the cost of a cheap date in New York City.</t>
  </si>
  <si>
    <t>d. If the exchange rate in Shangahi was CNY 6.66 = 1 USD, a cheap date would cost USD 56.14, only 60% of the cost in New York City.</t>
  </si>
  <si>
    <t>JPY = 1 USD</t>
  </si>
  <si>
    <t>CNY = 1 USD</t>
  </si>
  <si>
    <t>RUB = 1 USD</t>
  </si>
  <si>
    <t>Japanese</t>
  </si>
  <si>
    <t>Britih</t>
  </si>
  <si>
    <t>Russian</t>
  </si>
  <si>
    <t>Net Income</t>
  </si>
  <si>
    <t>Net Income (USD)</t>
  </si>
  <si>
    <t>European</t>
  </si>
  <si>
    <t>USD</t>
  </si>
  <si>
    <t>The average exchange rate for each year, by currency pairs, was the following. Use this data to answer the following questions.</t>
  </si>
  <si>
    <t>a. What was Blundell Biotech's consolidated profits in U.S. dollars in 2013 and 2014?</t>
  </si>
  <si>
    <t>Consolidated</t>
  </si>
  <si>
    <t>Earnings</t>
  </si>
  <si>
    <t>a. Consolidated profits or earnings is found by consolidating the converted profits in each foreign currency to U.S. dollars for that period. (This is simplified. Actual accounting practices would require the additional netting of any intra-company transactions resulting to eliminate any double-counting of profits.)</t>
  </si>
  <si>
    <t>b. If the same exchange rates were used for both years, what was the change in corporate earnings on a "constant currency" basis?</t>
  </si>
  <si>
    <t>b. If the exchange rates for 2013 are used for both years, earnings from individual subsidiaries and consolidation appear as follows.</t>
  </si>
  <si>
    <t>Change</t>
  </si>
  <si>
    <t>Percent change</t>
  </si>
  <si>
    <t>On a constant currency basis, all subsidiaries showed growth in profits except for the Japanese and Russian subsidiaries. Fortunately for Blundell, neither of those subsidiaries is a major contributor to total profits.</t>
  </si>
  <si>
    <t>c. Using the results of the 'constant currency analysis in part b, is it possible to separate Blundell's growth in earnings between local currency earnings and foreign exchange rate impacts on a consolidated basis?</t>
  </si>
  <si>
    <t>c. Blundell Biotech's consolidated earnings grew 5.7%. Since 4.9% of that was on an actual results basis (using constant currency assumption), the exchange rate-based change in earnings can be solved for:</t>
  </si>
  <si>
    <t>Total percent change = (1 + Actual percent change) x (1 + Foreign exchange percent change) -1</t>
  </si>
  <si>
    <t>When rearranged to solve for the FX percent change:</t>
  </si>
  <si>
    <t xml:space="preserve">FX percent change = (1.0574)/(1.0490) - 1 </t>
  </si>
  <si>
    <t>=</t>
  </si>
  <si>
    <t>Comparison of prices or costs across different country and currency environments requires the translation of the local currency into a single common currency. This is most meaningful when the comparison is for the identical or near-identical product or service across countries. Deutsche Bank has recently started publishing a comparison of cheap dates -- and evening on the town for two to eat at McDonald's, see a movie, and drink a beer. Once all costs are converted to a common currency, the U.S. dollar in this case, the cost of the date can be compared across cities relative to the base case of a cheap date in USD in New York City.</t>
  </si>
  <si>
    <t>Problem 1.2  Blundell Biotech</t>
  </si>
  <si>
    <t>Blundell Biotech is a U.S.-based biotechnology company with operations and earnings in a number of foreign countries.  The company's profits by subsidiary, in local currency (in millions), are shown in the following table for 2013 and 2014.</t>
  </si>
  <si>
    <t>Problem 1.1  Comparing Cheap Dates Around the World</t>
  </si>
  <si>
    <t>Problem 1.3  Production and Consumption</t>
  </si>
  <si>
    <t>Problem 1.4  Specialization</t>
  </si>
  <si>
    <t>Problem 1.5  Trade at China's Domestic Price</t>
  </si>
  <si>
    <t>Problem 1.6  Trade at France's Domestic Price</t>
  </si>
  <si>
    <t>Problem 1.7  Trade at Negotiated Mid-Price</t>
  </si>
  <si>
    <t>Problem 1.14  Americo's Earnings and Global Taxation</t>
  </si>
  <si>
    <t>Problem 1.13  Americo's Earnings and the Fall of the Dollar</t>
  </si>
  <si>
    <t>Problem 1.12  Americo's EPS Sensitivity to Exchange Rates (B)</t>
  </si>
  <si>
    <t>Problem 1.11 Americo's EPS Sensitivity to Exchange Rates (A)</t>
  </si>
  <si>
    <t>Problem 1.10  Americo Industries' Consolidate Earnings</t>
  </si>
  <si>
    <t>Peng Plasma is a privately held Chinese business. It specializes in the manufacture of plasma cutting torches. Over the past eight years it has held the Chinese renminbi price of the PT350 cutting torch fixed at Rmb 18,000 per unit. Over that same period it has worked to reduce costs per unit, but has struggled of late due to higher input costs. Over that same period the renminbi has continued to be revalued against the U.S. dollar by the Chinese government. After completing the table – assuming the same price in renminbi for all years – answer the following questions.</t>
  </si>
  <si>
    <t>a.  What has been the impact of Peng's pricing strategy on the US$ price? How would you expect their U.S. dollar-based customers to have reacted to this?</t>
  </si>
  <si>
    <t>b. What has been the impact on Peng's margins from this pricing strategy?</t>
  </si>
  <si>
    <t>Fixed Rmb Pricing of the PT350 Plasma Cutting Torch</t>
  </si>
  <si>
    <t>Cost</t>
  </si>
  <si>
    <t>Margin</t>
  </si>
  <si>
    <t>Price</t>
  </si>
  <si>
    <t>Average Rate</t>
  </si>
  <si>
    <t>Percent Chg</t>
  </si>
  <si>
    <t>Year</t>
  </si>
  <si>
    <t>(Rmb)</t>
  </si>
  <si>
    <t>(percent)</t>
  </si>
  <si>
    <t>(Rmb/US$)</t>
  </si>
  <si>
    <t>in US$ Price</t>
  </si>
  <si>
    <t>---</t>
  </si>
  <si>
    <t>Cumulative</t>
  </si>
  <si>
    <t>Problem 1.8  Peng Plasma Pricing</t>
  </si>
  <si>
    <t>The combined production of both countries is 10,000 containers of toys, 1,600 more containers of toys than before specialization, with wine production remaining unchanged.</t>
  </si>
  <si>
    <t>Problem 1.9  Santiago Pirolta's Compensation Agreement</t>
  </si>
  <si>
    <t>MXN = 1 USD</t>
  </si>
  <si>
    <t>Santiago Pirolta has accepted the Managing Director position for Vitro de Mexico's U.S. operations. Vitro is a Mexico-based manufacturer of flat and custom glass products. Much of its U.S. sales are based on a variety of bottle products, both mass market (e.g., glass bottles for soft drinks and beer) as well as specialty products (high-end cosmetic bottles with rare metal coloring and quality). He will live and work in the United States (Dallas, Texas) and wishes to be paid in US dollars. Vitro has agreed that his base salary of USD350,000 will be paid in U.S. dollars, but Vitro wishes to tie his annual performance bonus to the Mexican peso value of U.S. sales since Vitro consolidates all final results for reporting to stockholders in Mexican pesos (MXN).</t>
  </si>
  <si>
    <t>Vitro's U.S. Sales</t>
  </si>
  <si>
    <t>(millions of USD)</t>
  </si>
  <si>
    <t>Annual Avg Rate</t>
  </si>
  <si>
    <t>(millions of MXN)</t>
  </si>
  <si>
    <t>Percent</t>
  </si>
  <si>
    <t xml:space="preserve">     Santiago, however, is a bit uncertain on having his bonus based on the Mexican peso values of U.S. sales. As a close friend and colleague, what advice would you give him based on your completion of the table below?</t>
  </si>
  <si>
    <t xml:space="preserve">Based on Vitro's U.S. sales, in both U.S. dollars and Mexican pesos, you should recommend that Santiago continue to argue for his performance bonus to be based on the U.S. dollar value, not the translated Mexican peso value. </t>
  </si>
  <si>
    <t xml:space="preserve"> First, under the previous Managing Director, U.S. sales measured both ways was volatile. The volatility, however, was larger in pesos than dollars. If that was the only concern, then it would only be up to Santiago to choose his 'risk tolerance' -- how much volatility he is willing to bear in his annual performance bonus.</t>
  </si>
  <si>
    <t>But more importantly, if his performance was based on the USD value of U.S. sales, he would be measured on the actual sales which he had direct control over. Santiago does not, and willl not, control the exchange rate between the dollar and the peso. And changes in that exchange rate could potentially destroy all growth in U.S. sales (and his bonus) as it did in 2013. In 2013 U.S. sales grew (not much, but they grew), and he would have theoretically recieved a bonus. But as measured in Mexican pesos in 2013, as a result of a fall in the value of the peso, his performance would have not been positive -- and probably so would be the value of his bonus.</t>
  </si>
  <si>
    <r>
      <t xml:space="preserve">Note: The </t>
    </r>
    <r>
      <rPr>
        <i/>
        <sz val="9"/>
        <color theme="1"/>
        <rFont val="Times New Roman"/>
        <family val="1"/>
      </rPr>
      <t>cheap date</t>
    </r>
    <r>
      <rPr>
        <sz val="9"/>
        <color theme="1"/>
        <rFont val="Times New Roman"/>
        <family val="1"/>
      </rPr>
      <t xml:space="preserve"> combines the local currency cost of a cab ride for two, two McDonald's hamburgers, two soft drinks, two movie tickets, and two beers. In 2013 Deutsche Bank had included sending a bouquet of roses in the date, but did not include that in the 2014 index, making the two years not directly comparable.</t>
    </r>
  </si>
  <si>
    <r>
      <t xml:space="preserve">Source: Data drawn from </t>
    </r>
    <r>
      <rPr>
        <i/>
        <sz val="9"/>
        <color theme="1"/>
        <rFont val="Times New Roman"/>
        <family val="1"/>
      </rPr>
      <t>The Random Walk, Mapping the World's Prices 2014</t>
    </r>
    <r>
      <rPr>
        <sz val="9"/>
        <color theme="1"/>
        <rFont val="Times New Roman"/>
        <family val="1"/>
      </rPr>
      <t>, Deutsche Bank Research, 09 May 2014, Figures 30 and 32, with author calculations. 'Relative to NYC' is calculated as = Cheap Date in USD/93.20.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</si>
</sst>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0_);[Red]\(&quot;$&quot;#,##0\)"/>
    <numFmt numFmtId="44" formatCode="_(&quot;$&quot;* #,##0.00_);_(&quot;$&quot;* \(#,##0.00\);_(&quot;$&quot;* &quot;-&quot;??_);_(@_)"/>
    <numFmt numFmtId="43" formatCode="_(* #,##0.00_);_(* \(#,##0.00\);_(* &quot;-&quot;??_);_(@_)"/>
    <numFmt numFmtId="164" formatCode="_(* #,##0.0000_);_(* \(#,##0.0000\);_(* &quot;-&quot;??_);_(@_)"/>
    <numFmt numFmtId="165" formatCode="0.0%"/>
    <numFmt numFmtId="166" formatCode="_(* #,##0.0_);_(* \(#,##0.0\);_(* &quot;-&quot;??_);_(@_)"/>
    <numFmt numFmtId="167" formatCode="_(* #,##0_);_(* \(#,##0\);_(* &quot;-&quot;??_);_(@_)"/>
    <numFmt numFmtId="168" formatCode="[$€-2]\ #,##0;[Red]\-[$€-2]\ #,##0"/>
    <numFmt numFmtId="169" formatCode="[$AUD]\ #,##0.00_);\([$AUD]\ #,##0.00\)"/>
    <numFmt numFmtId="170" formatCode="#,##0.0000_);\(#,##0.0000\)"/>
    <numFmt numFmtId="171" formatCode="[$BRL]\ #,##0.00_);\([$BRL]\ #,##0.00\)"/>
    <numFmt numFmtId="172" formatCode="[$CAD]\ #,##0.00_);\([$CAD]\ #,##0.00\)"/>
    <numFmt numFmtId="173" formatCode="0.0000"/>
    <numFmt numFmtId="174" formatCode="[$CNY]\ #,##0.00_);\([$CNY]\ #,##0.00\)"/>
    <numFmt numFmtId="175" formatCode="[$EUR]\ #,##0.00_);\([$EUR]\ #,##0.00\)"/>
    <numFmt numFmtId="176" formatCode="[$HKD]\ #,##0.00_);\([$HKD]\ #,##0.00\)"/>
    <numFmt numFmtId="177" formatCode="[$INR]\ #,##0.00_);\([$INR]\ #,##0.00\)"/>
    <numFmt numFmtId="178" formatCode="[$IDR]\ #,##0_);\([$IDR]\ #,##0\)"/>
    <numFmt numFmtId="179" formatCode="[$JPY]\ #,##0.00_);\([$JPY]\ #,##0.00\)"/>
    <numFmt numFmtId="180" formatCode="[$MYR]\ #,##0.00_);\([$MYR]\ #,##0.00\)"/>
    <numFmt numFmtId="181" formatCode="[$MXN]\ #,##0.00_);\([$MXN]\ #,##0.00\)"/>
    <numFmt numFmtId="182" formatCode="[$NZD]\ #,##0.00_);\([$NZD]\ #,##0.00\)"/>
    <numFmt numFmtId="183" formatCode="[$PHP]\ #,##0.00_);\([$PHP]\ #,##0.00\)"/>
    <numFmt numFmtId="184" formatCode="[$RUB]\ #,##0.00_);\([$RUB]\ #,##0.00\)"/>
    <numFmt numFmtId="185" formatCode="[$SGD]\ #,##0.00_);\([$SGD]\ #,##0.00\)"/>
    <numFmt numFmtId="186" formatCode="[$ZAR]\ #,##0.00_);\([$ZAR]\ #,##0.00\)"/>
    <numFmt numFmtId="187" formatCode="[$GBP]\ #,##0.00_);\([$GBP]\ #,##0.00\)"/>
    <numFmt numFmtId="188" formatCode="[$USD]\ #,##0.00_);\([$USD]\ #,##0.00\)"/>
    <numFmt numFmtId="189" formatCode="_(* #,##0.000_);_(* \(#,##0.000\);_(* &quot;-&quot;??_);_(@_)"/>
    <numFmt numFmtId="190" formatCode="[$JPY]\ #,##0_);\([$JPY]\ #,##0\)"/>
    <numFmt numFmtId="191" formatCode="[$USD]\ #,##0_);\([$USD]\ #,##0\)"/>
    <numFmt numFmtId="192" formatCode="[$MXN]\ #,##0_);\([$MXN]\ #,##0\)"/>
  </numFmts>
  <fonts count="28" x14ac:knownFonts="1">
    <font>
      <sz val="10"/>
      <name val="Times New Roman"/>
    </font>
    <font>
      <sz val="10"/>
      <name val="Times New Roman"/>
      <family val="1"/>
    </font>
    <font>
      <b/>
      <sz val="10"/>
      <name val="Times New Roman"/>
      <family val="1"/>
    </font>
    <font>
      <b/>
      <sz val="10"/>
      <color indexed="10"/>
      <name val="Times New Roman"/>
      <family val="1"/>
    </font>
    <font>
      <b/>
      <sz val="10"/>
      <color indexed="12"/>
      <name val="Times New Roman"/>
      <family val="1"/>
    </font>
    <font>
      <b/>
      <sz val="12"/>
      <color indexed="9"/>
      <name val="Times New Roman"/>
      <family val="1"/>
    </font>
    <font>
      <sz val="10"/>
      <name val="Times New Roman"/>
      <family val="1"/>
    </font>
    <font>
      <sz val="11"/>
      <name val="Times New Roman"/>
      <family val="1"/>
    </font>
    <font>
      <b/>
      <sz val="11"/>
      <color indexed="10"/>
      <name val="Times New Roman"/>
      <family val="1"/>
    </font>
    <font>
      <b/>
      <sz val="11"/>
      <name val="Times New Roman"/>
      <family val="1"/>
    </font>
    <font>
      <b/>
      <sz val="11"/>
      <color indexed="12"/>
      <name val="Times New Roman"/>
      <family val="1"/>
    </font>
    <font>
      <sz val="11"/>
      <name val="Times New Roman"/>
      <family val="1"/>
    </font>
    <font>
      <b/>
      <sz val="14"/>
      <color indexed="9"/>
      <name val="Times New Roman"/>
      <family val="1"/>
    </font>
    <font>
      <sz val="14"/>
      <name val="Times New Roman"/>
      <family val="1"/>
    </font>
    <font>
      <sz val="10"/>
      <color indexed="12"/>
      <name val="Times New Roman"/>
      <family val="1"/>
    </font>
    <font>
      <b/>
      <i/>
      <sz val="10"/>
      <name val="Times New Roman"/>
      <family val="1"/>
    </font>
    <font>
      <i/>
      <sz val="10"/>
      <name val="Times New Roman"/>
      <family val="1"/>
    </font>
    <font>
      <b/>
      <i/>
      <sz val="10"/>
      <color indexed="12"/>
      <name val="Times New Roman"/>
      <family val="1"/>
    </font>
    <font>
      <b/>
      <sz val="11"/>
      <name val="Times New Roman"/>
      <family val="1"/>
    </font>
    <font>
      <sz val="10"/>
      <color theme="1"/>
      <name val="Times New Roman"/>
      <family val="1"/>
    </font>
    <font>
      <b/>
      <sz val="10"/>
      <color theme="1"/>
      <name val="Times New Roman"/>
      <family val="1"/>
    </font>
    <font>
      <sz val="9"/>
      <color theme="1"/>
      <name val="Times New Roman"/>
      <family val="1"/>
    </font>
    <font>
      <i/>
      <sz val="9"/>
      <color theme="1"/>
      <name val="Times New Roman"/>
      <family val="1"/>
    </font>
    <font>
      <sz val="12"/>
      <name val="Times New Roman"/>
      <family val="1"/>
    </font>
    <font>
      <sz val="10"/>
      <name val="Arial"/>
      <family val="2"/>
    </font>
    <font>
      <sz val="10"/>
      <color rgb="FF0070C0"/>
      <name val="Times New Roman"/>
      <family val="1"/>
    </font>
    <font>
      <sz val="12"/>
      <name val="Arial"/>
      <family val="2"/>
    </font>
    <font>
      <b/>
      <sz val="9"/>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44"/>
        <bgColor indexed="64"/>
      </patternFill>
    </fill>
    <fill>
      <patternFill patternType="solid">
        <fgColor theme="0"/>
        <bgColor indexed="64"/>
      </patternFill>
    </fill>
  </fills>
  <borders count="17">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top style="thin">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92">
    <xf numFmtId="0" fontId="0" fillId="0" borderId="0" xfId="0"/>
    <xf numFmtId="0" fontId="0" fillId="0" borderId="1" xfId="0" applyBorder="1"/>
    <xf numFmtId="0" fontId="0" fillId="0" borderId="2" xfId="0" applyBorder="1"/>
    <xf numFmtId="0" fontId="7" fillId="0" borderId="0" xfId="0" applyFont="1"/>
    <xf numFmtId="0" fontId="7" fillId="0" borderId="1" xfId="0" applyFont="1" applyBorder="1"/>
    <xf numFmtId="0" fontId="7" fillId="0" borderId="2" xfId="0" applyFont="1" applyBorder="1"/>
    <xf numFmtId="0" fontId="0" fillId="2" borderId="1" xfId="0" applyFill="1" applyBorder="1"/>
    <xf numFmtId="0" fontId="3" fillId="2" borderId="0" xfId="0" applyFont="1" applyFill="1" applyBorder="1"/>
    <xf numFmtId="0" fontId="0" fillId="2" borderId="0" xfId="0" applyFill="1" applyBorder="1"/>
    <xf numFmtId="0" fontId="0" fillId="2" borderId="2" xfId="0" applyFill="1" applyBorder="1"/>
    <xf numFmtId="0" fontId="2" fillId="2" borderId="0" xfId="0" applyFont="1" applyFill="1" applyBorder="1"/>
    <xf numFmtId="0" fontId="2" fillId="2" borderId="0" xfId="0" applyFont="1" applyFill="1" applyBorder="1" applyAlignment="1">
      <alignment horizontal="right"/>
    </xf>
    <xf numFmtId="0" fontId="2" fillId="2" borderId="3" xfId="0" applyFont="1" applyFill="1" applyBorder="1"/>
    <xf numFmtId="0" fontId="2" fillId="2" borderId="3" xfId="0" applyFont="1" applyFill="1" applyBorder="1" applyAlignment="1">
      <alignment horizontal="right"/>
    </xf>
    <xf numFmtId="166" fontId="4" fillId="2" borderId="0" xfId="1" applyNumberFormat="1" applyFont="1" applyFill="1" applyBorder="1"/>
    <xf numFmtId="164" fontId="4" fillId="2" borderId="0" xfId="1" applyNumberFormat="1" applyFont="1" applyFill="1" applyBorder="1"/>
    <xf numFmtId="0" fontId="0" fillId="2" borderId="0" xfId="0" applyFill="1"/>
    <xf numFmtId="0" fontId="6" fillId="2" borderId="0" xfId="0" applyFont="1" applyFill="1" applyBorder="1"/>
    <xf numFmtId="167" fontId="4" fillId="2" borderId="0" xfId="1" applyNumberFormat="1"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7" fillId="2" borderId="1" xfId="0" applyFont="1" applyFill="1" applyBorder="1"/>
    <xf numFmtId="0" fontId="8" fillId="2" borderId="0" xfId="0" applyFont="1" applyFill="1" applyBorder="1"/>
    <xf numFmtId="0" fontId="7" fillId="2" borderId="0" xfId="0" applyFont="1" applyFill="1" applyBorder="1"/>
    <xf numFmtId="0" fontId="7" fillId="2" borderId="2" xfId="0" applyFont="1" applyFill="1" applyBorder="1"/>
    <xf numFmtId="0" fontId="9" fillId="2" borderId="0" xfId="0" applyFont="1" applyFill="1" applyBorder="1"/>
    <xf numFmtId="0" fontId="9" fillId="2" borderId="0" xfId="0" applyFont="1" applyFill="1" applyBorder="1" applyAlignment="1">
      <alignment horizontal="right"/>
    </xf>
    <xf numFmtId="0" fontId="9" fillId="2" borderId="3" xfId="0" applyFont="1" applyFill="1" applyBorder="1"/>
    <xf numFmtId="0" fontId="9" fillId="2" borderId="3" xfId="0" applyFont="1" applyFill="1" applyBorder="1" applyAlignment="1">
      <alignment horizontal="right"/>
    </xf>
    <xf numFmtId="166" fontId="10" fillId="2" borderId="0" xfId="1" applyNumberFormat="1" applyFont="1" applyFill="1" applyBorder="1"/>
    <xf numFmtId="166" fontId="7" fillId="2" borderId="0" xfId="1" applyNumberFormat="1" applyFont="1" applyFill="1" applyBorder="1"/>
    <xf numFmtId="164" fontId="10" fillId="2" borderId="0" xfId="1" applyNumberFormat="1" applyFont="1" applyFill="1" applyBorder="1"/>
    <xf numFmtId="167" fontId="10" fillId="2" borderId="0" xfId="1" applyNumberFormat="1" applyFont="1" applyFill="1" applyBorder="1"/>
    <xf numFmtId="167" fontId="9" fillId="2" borderId="0" xfId="1" applyNumberFormat="1" applyFont="1" applyFill="1" applyBorder="1"/>
    <xf numFmtId="167" fontId="8" fillId="2" borderId="0" xfId="0" applyNumberFormat="1"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0" fillId="2" borderId="0" xfId="0" applyFill="1" applyAlignment="1"/>
    <xf numFmtId="0" fontId="11" fillId="2" borderId="0" xfId="0" applyFont="1" applyFill="1" applyBorder="1"/>
    <xf numFmtId="0" fontId="6" fillId="2" borderId="7" xfId="0" applyFont="1" applyFill="1" applyBorder="1"/>
    <xf numFmtId="0" fontId="6" fillId="2" borderId="8" xfId="0" applyFont="1" applyFill="1" applyBorder="1"/>
    <xf numFmtId="0" fontId="6" fillId="2" borderId="9" xfId="0" applyFont="1" applyFill="1" applyBorder="1"/>
    <xf numFmtId="0" fontId="6" fillId="0" borderId="0" xfId="0" applyFont="1"/>
    <xf numFmtId="0" fontId="6" fillId="0" borderId="1" xfId="0" applyFont="1" applyBorder="1"/>
    <xf numFmtId="0" fontId="6" fillId="0" borderId="2" xfId="0" applyFont="1" applyBorder="1"/>
    <xf numFmtId="0" fontId="6" fillId="2" borderId="1" xfId="0" applyFont="1" applyFill="1" applyBorder="1"/>
    <xf numFmtId="0" fontId="2" fillId="2" borderId="0" xfId="0" quotePrefix="1" applyFont="1" applyFill="1" applyBorder="1" applyAlignment="1">
      <alignment horizontal="right"/>
    </xf>
    <xf numFmtId="0" fontId="6" fillId="2" borderId="2" xfId="0" applyFont="1" applyFill="1" applyBorder="1"/>
    <xf numFmtId="0" fontId="2" fillId="2" borderId="5" xfId="0" applyFont="1" applyFill="1" applyBorder="1"/>
    <xf numFmtId="0" fontId="2" fillId="2" borderId="5" xfId="0" applyFont="1" applyFill="1" applyBorder="1" applyAlignment="1">
      <alignment horizontal="right"/>
    </xf>
    <xf numFmtId="0" fontId="6" fillId="2" borderId="0" xfId="0" applyFont="1" applyFill="1" applyBorder="1" applyAlignment="1">
      <alignment horizontal="left"/>
    </xf>
    <xf numFmtId="43" fontId="4" fillId="2" borderId="0" xfId="1" applyFont="1" applyFill="1" applyBorder="1"/>
    <xf numFmtId="9" fontId="4" fillId="2" borderId="0" xfId="3" applyFont="1" applyFill="1" applyBorder="1"/>
    <xf numFmtId="43" fontId="2" fillId="2" borderId="5" xfId="1" applyFont="1" applyFill="1" applyBorder="1"/>
    <xf numFmtId="43" fontId="2" fillId="2" borderId="0" xfId="1" applyFont="1" applyFill="1" applyBorder="1"/>
    <xf numFmtId="43" fontId="4" fillId="2" borderId="3" xfId="1" quotePrefix="1" applyFont="1" applyFill="1" applyBorder="1" applyAlignment="1">
      <alignment horizontal="right"/>
    </xf>
    <xf numFmtId="164" fontId="4" fillId="2" borderId="3" xfId="1" applyNumberFormat="1" applyFont="1" applyFill="1" applyBorder="1" applyAlignment="1">
      <alignment horizontal="right"/>
    </xf>
    <xf numFmtId="164" fontId="4" fillId="2" borderId="3" xfId="1" applyNumberFormat="1" applyFont="1" applyFill="1" applyBorder="1"/>
    <xf numFmtId="44" fontId="2" fillId="2" borderId="0" xfId="2" applyFont="1" applyFill="1" applyBorder="1" applyAlignment="1">
      <alignment horizontal="right"/>
    </xf>
    <xf numFmtId="43" fontId="4" fillId="2" borderId="0" xfId="1" applyFont="1" applyFill="1" applyBorder="1" applyAlignment="1">
      <alignment horizontal="right"/>
    </xf>
    <xf numFmtId="10" fontId="3" fillId="2" borderId="0" xfId="3" applyNumberFormat="1" applyFont="1" applyFill="1" applyBorder="1"/>
    <xf numFmtId="44" fontId="3" fillId="2" borderId="0" xfId="2" applyFont="1" applyFill="1" applyBorder="1"/>
    <xf numFmtId="165" fontId="3" fillId="2" borderId="0" xfId="3" applyNumberFormat="1" applyFont="1" applyFill="1" applyBorder="1"/>
    <xf numFmtId="0" fontId="6" fillId="2" borderId="4" xfId="0" applyFont="1" applyFill="1" applyBorder="1"/>
    <xf numFmtId="0" fontId="6" fillId="2" borderId="5" xfId="0" applyFont="1" applyFill="1" applyBorder="1"/>
    <xf numFmtId="0" fontId="6" fillId="2" borderId="6" xfId="0" applyFont="1" applyFill="1" applyBorder="1"/>
    <xf numFmtId="0" fontId="6" fillId="0" borderId="0" xfId="0" applyFont="1" applyBorder="1"/>
    <xf numFmtId="44" fontId="2" fillId="2" borderId="10" xfId="2" applyFont="1" applyFill="1" applyBorder="1"/>
    <xf numFmtId="44" fontId="3" fillId="2" borderId="5" xfId="2" applyFont="1" applyFill="1" applyBorder="1"/>
    <xf numFmtId="0" fontId="14" fillId="2" borderId="0" xfId="0" applyFont="1" applyFill="1" applyBorder="1"/>
    <xf numFmtId="9" fontId="4" fillId="2" borderId="0" xfId="3" quotePrefix="1" applyFont="1" applyFill="1" applyBorder="1" applyAlignment="1">
      <alignment horizontal="right"/>
    </xf>
    <xf numFmtId="43" fontId="2" fillId="2" borderId="3" xfId="1" applyFont="1" applyFill="1" applyBorder="1"/>
    <xf numFmtId="0" fontId="6" fillId="2" borderId="0" xfId="0" applyFont="1" applyFill="1"/>
    <xf numFmtId="164" fontId="2" fillId="2" borderId="0" xfId="1" quotePrefix="1" applyNumberFormat="1" applyFont="1" applyFill="1" applyBorder="1" applyAlignment="1">
      <alignment horizontal="right"/>
    </xf>
    <xf numFmtId="9" fontId="2" fillId="2" borderId="0" xfId="3" applyFont="1" applyFill="1" applyBorder="1"/>
    <xf numFmtId="43" fontId="2" fillId="2" borderId="3" xfId="1" quotePrefix="1" applyFont="1" applyFill="1" applyBorder="1" applyAlignment="1">
      <alignment horizontal="right"/>
    </xf>
    <xf numFmtId="43" fontId="2" fillId="2" borderId="0" xfId="1" applyFont="1" applyFill="1" applyBorder="1" applyAlignment="1">
      <alignment horizontal="right"/>
    </xf>
    <xf numFmtId="44" fontId="2" fillId="2" borderId="0" xfId="2" applyFont="1" applyFill="1" applyBorder="1"/>
    <xf numFmtId="0" fontId="6" fillId="2" borderId="0" xfId="0" applyFont="1" applyFill="1" applyBorder="1" applyAlignment="1">
      <alignment horizontal="right"/>
    </xf>
    <xf numFmtId="44" fontId="2" fillId="2" borderId="0" xfId="0" applyNumberFormat="1" applyFont="1" applyFill="1" applyBorder="1"/>
    <xf numFmtId="44" fontId="3" fillId="2" borderId="0" xfId="0" applyNumberFormat="1" applyFont="1" applyFill="1" applyBorder="1"/>
    <xf numFmtId="0" fontId="17" fillId="2" borderId="0" xfId="0" applyFont="1" applyFill="1" applyBorder="1"/>
    <xf numFmtId="167" fontId="7" fillId="2" borderId="0" xfId="1" applyNumberFormat="1" applyFont="1" applyFill="1" applyBorder="1"/>
    <xf numFmtId="167" fontId="7" fillId="2" borderId="0" xfId="0" applyNumberFormat="1" applyFont="1" applyFill="1" applyBorder="1"/>
    <xf numFmtId="167" fontId="0" fillId="2" borderId="0" xfId="1" applyNumberFormat="1" applyFont="1" applyFill="1" applyBorder="1"/>
    <xf numFmtId="167" fontId="0" fillId="2" borderId="0" xfId="0" applyNumberFormat="1" applyFill="1" applyBorder="1"/>
    <xf numFmtId="167" fontId="2" fillId="3" borderId="10" xfId="1" applyNumberFormat="1" applyFont="1" applyFill="1" applyBorder="1"/>
    <xf numFmtId="167" fontId="18" fillId="3" borderId="10" xfId="1" applyNumberFormat="1" applyFont="1" applyFill="1" applyBorder="1"/>
    <xf numFmtId="167" fontId="18" fillId="3" borderId="11" xfId="0" applyNumberFormat="1" applyFont="1" applyFill="1" applyBorder="1"/>
    <xf numFmtId="44" fontId="2" fillId="3" borderId="10" xfId="2" applyFont="1" applyFill="1" applyBorder="1"/>
    <xf numFmtId="165" fontId="2" fillId="3" borderId="10" xfId="3" applyNumberFormat="1" applyFont="1" applyFill="1" applyBorder="1"/>
    <xf numFmtId="164" fontId="2" fillId="3" borderId="3" xfId="1" applyNumberFormat="1" applyFont="1" applyFill="1" applyBorder="1" applyAlignment="1">
      <alignment horizontal="right"/>
    </xf>
    <xf numFmtId="43" fontId="2" fillId="3" borderId="0" xfId="1" applyFont="1" applyFill="1" applyBorder="1"/>
    <xf numFmtId="164" fontId="2" fillId="2" borderId="10" xfId="1" quotePrefix="1" applyNumberFormat="1" applyFont="1" applyFill="1" applyBorder="1" applyAlignment="1">
      <alignment horizontal="right"/>
    </xf>
    <xf numFmtId="44" fontId="2" fillId="3" borderId="10" xfId="0" applyNumberFormat="1" applyFont="1" applyFill="1" applyBorder="1"/>
    <xf numFmtId="0" fontId="6" fillId="2" borderId="0" xfId="0" applyFont="1" applyFill="1" applyBorder="1" applyAlignment="1"/>
    <xf numFmtId="0" fontId="6" fillId="6" borderId="6" xfId="0" applyFont="1" applyFill="1" applyBorder="1"/>
    <xf numFmtId="0" fontId="2" fillId="2" borderId="0" xfId="0" applyFont="1" applyFill="1" applyBorder="1" applyAlignment="1">
      <alignment horizontal="center"/>
    </xf>
    <xf numFmtId="0" fontId="6" fillId="2" borderId="0" xfId="0" applyFont="1" applyFill="1" applyBorder="1" applyAlignment="1">
      <alignment horizontal="center"/>
    </xf>
    <xf numFmtId="0" fontId="2" fillId="2" borderId="5" xfId="0" applyFont="1" applyFill="1" applyBorder="1" applyAlignment="1">
      <alignment horizontal="center"/>
    </xf>
    <xf numFmtId="6" fontId="2" fillId="2" borderId="0" xfId="1" applyNumberFormat="1" applyFont="1" applyFill="1" applyBorder="1" applyAlignment="1">
      <alignment horizontal="center"/>
    </xf>
    <xf numFmtId="43" fontId="2" fillId="2" borderId="0" xfId="1" applyFont="1" applyFill="1" applyBorder="1" applyAlignment="1">
      <alignment horizontal="center"/>
    </xf>
    <xf numFmtId="168" fontId="2" fillId="2" borderId="0" xfId="1" applyNumberFormat="1" applyFont="1" applyFill="1" applyBorder="1" applyAlignment="1">
      <alignment horizontal="center"/>
    </xf>
    <xf numFmtId="9" fontId="2" fillId="2" borderId="0" xfId="3" applyFont="1" applyFill="1" applyBorder="1" applyAlignment="1">
      <alignment horizontal="center"/>
    </xf>
    <xf numFmtId="43" fontId="2" fillId="2" borderId="0" xfId="1" quotePrefix="1" applyFont="1" applyFill="1" applyBorder="1" applyAlignment="1">
      <alignment horizontal="center"/>
    </xf>
    <xf numFmtId="164" fontId="2" fillId="2" borderId="0" xfId="1" applyNumberFormat="1" applyFont="1" applyFill="1" applyBorder="1" applyAlignment="1">
      <alignment horizontal="center"/>
    </xf>
    <xf numFmtId="0" fontId="6" fillId="2" borderId="0" xfId="0" applyFont="1" applyFill="1" applyBorder="1" applyAlignment="1">
      <alignment horizontal="left" wrapText="1"/>
    </xf>
    <xf numFmtId="0" fontId="6" fillId="6" borderId="0" xfId="0" applyFont="1" applyFill="1" applyBorder="1"/>
    <xf numFmtId="0" fontId="2" fillId="6" borderId="0" xfId="0" applyFont="1" applyFill="1" applyBorder="1" applyAlignment="1">
      <alignment horizontal="right"/>
    </xf>
    <xf numFmtId="0" fontId="6" fillId="6" borderId="0" xfId="0" applyFont="1" applyFill="1" applyBorder="1" applyAlignment="1">
      <alignment horizontal="right"/>
    </xf>
    <xf numFmtId="0" fontId="6" fillId="6" borderId="2" xfId="0" applyFont="1" applyFill="1" applyBorder="1"/>
    <xf numFmtId="0" fontId="2" fillId="6" borderId="3" xfId="0" applyFont="1" applyFill="1" applyBorder="1"/>
    <xf numFmtId="0" fontId="2" fillId="6" borderId="3" xfId="0" applyFont="1" applyFill="1" applyBorder="1" applyAlignment="1">
      <alignment horizontal="right"/>
    </xf>
    <xf numFmtId="0" fontId="6" fillId="6" borderId="0" xfId="0" applyFont="1" applyFill="1" applyBorder="1" applyAlignment="1">
      <alignment horizontal="left"/>
    </xf>
    <xf numFmtId="43" fontId="4" fillId="6" borderId="0" xfId="1" applyFont="1" applyFill="1" applyBorder="1"/>
    <xf numFmtId="43" fontId="3" fillId="6" borderId="0" xfId="1" applyFont="1" applyFill="1" applyBorder="1"/>
    <xf numFmtId="0" fontId="6" fillId="6" borderId="5" xfId="0" applyFont="1" applyFill="1" applyBorder="1"/>
    <xf numFmtId="9" fontId="4" fillId="6" borderId="0" xfId="3" applyFont="1" applyFill="1" applyBorder="1"/>
    <xf numFmtId="43" fontId="2" fillId="6" borderId="3" xfId="1" applyFont="1" applyFill="1" applyBorder="1"/>
    <xf numFmtId="9" fontId="3" fillId="6" borderId="0" xfId="3" applyFont="1" applyFill="1" applyBorder="1"/>
    <xf numFmtId="43" fontId="2" fillId="6" borderId="0" xfId="1" applyFont="1" applyFill="1" applyBorder="1"/>
    <xf numFmtId="43" fontId="4" fillId="6" borderId="3" xfId="1" quotePrefix="1" applyFont="1" applyFill="1" applyBorder="1" applyAlignment="1">
      <alignment horizontal="right"/>
    </xf>
    <xf numFmtId="164" fontId="4" fillId="6" borderId="3" xfId="1" applyNumberFormat="1" applyFont="1" applyFill="1" applyBorder="1" applyAlignment="1">
      <alignment horizontal="right"/>
    </xf>
    <xf numFmtId="164" fontId="4" fillId="6" borderId="3" xfId="1" applyNumberFormat="1" applyFont="1" applyFill="1" applyBorder="1"/>
    <xf numFmtId="44" fontId="2" fillId="6" borderId="0" xfId="2" applyFont="1" applyFill="1" applyBorder="1" applyAlignment="1">
      <alignment horizontal="right"/>
    </xf>
    <xf numFmtId="43" fontId="4" fillId="6" borderId="0" xfId="1" applyFont="1" applyFill="1" applyBorder="1" applyAlignment="1">
      <alignment horizontal="right"/>
    </xf>
    <xf numFmtId="10" fontId="3" fillId="6" borderId="0" xfId="3" applyNumberFormat="1" applyFont="1" applyFill="1" applyBorder="1"/>
    <xf numFmtId="0" fontId="2" fillId="6" borderId="0" xfId="0" applyFont="1" applyFill="1" applyBorder="1"/>
    <xf numFmtId="44" fontId="3" fillId="6" borderId="0" xfId="2" applyFont="1" applyFill="1" applyBorder="1"/>
    <xf numFmtId="44" fontId="2" fillId="6" borderId="0" xfId="2" applyFont="1" applyFill="1" applyBorder="1"/>
    <xf numFmtId="44" fontId="2" fillId="6" borderId="0" xfId="0" applyNumberFormat="1" applyFont="1" applyFill="1" applyBorder="1"/>
    <xf numFmtId="43" fontId="4" fillId="6" borderId="2" xfId="1" applyFont="1" applyFill="1" applyBorder="1" applyAlignment="1">
      <alignment horizontal="right"/>
    </xf>
    <xf numFmtId="43" fontId="4" fillId="6" borderId="5" xfId="1" applyFont="1" applyFill="1" applyBorder="1" applyAlignment="1">
      <alignment horizontal="right"/>
    </xf>
    <xf numFmtId="43" fontId="4" fillId="6" borderId="6" xfId="1" applyFont="1" applyFill="1" applyBorder="1" applyAlignment="1">
      <alignment horizontal="right"/>
    </xf>
    <xf numFmtId="0" fontId="6" fillId="0" borderId="0" xfId="0" applyFont="1" applyFill="1"/>
    <xf numFmtId="43" fontId="4" fillId="0" borderId="0" xfId="1" applyFont="1" applyFill="1" applyBorder="1" applyAlignment="1">
      <alignment horizontal="right"/>
    </xf>
    <xf numFmtId="0" fontId="6" fillId="0" borderId="0" xfId="0" applyFont="1" applyFill="1" applyBorder="1"/>
    <xf numFmtId="10" fontId="3" fillId="0" borderId="0" xfId="3" applyNumberFormat="1" applyFont="1" applyFill="1" applyBorder="1"/>
    <xf numFmtId="43" fontId="4" fillId="0" borderId="0" xfId="1" applyFont="1" applyFill="1" applyBorder="1"/>
    <xf numFmtId="0" fontId="5" fillId="4" borderId="0" xfId="0" applyFont="1" applyFill="1" applyBorder="1" applyAlignment="1"/>
    <xf numFmtId="0" fontId="2" fillId="2" borderId="8" xfId="0" quotePrefix="1" applyFont="1" applyFill="1" applyBorder="1" applyAlignment="1">
      <alignment horizontal="right"/>
    </xf>
    <xf numFmtId="0" fontId="6" fillId="0" borderId="9" xfId="0" applyFont="1" applyBorder="1"/>
    <xf numFmtId="0" fontId="0" fillId="6" borderId="0" xfId="0" applyFill="1" applyAlignment="1">
      <alignment wrapText="1"/>
    </xf>
    <xf numFmtId="0" fontId="19" fillId="6" borderId="7" xfId="0" applyFont="1" applyFill="1" applyBorder="1"/>
    <xf numFmtId="0" fontId="19" fillId="6" borderId="8" xfId="0" applyFont="1" applyFill="1" applyBorder="1"/>
    <xf numFmtId="0" fontId="19" fillId="6" borderId="8" xfId="0" applyFont="1" applyFill="1" applyBorder="1" applyAlignment="1">
      <alignment horizontal="center"/>
    </xf>
    <xf numFmtId="43" fontId="19" fillId="6" borderId="8" xfId="1" applyFont="1" applyFill="1" applyBorder="1" applyAlignment="1">
      <alignment horizontal="center"/>
    </xf>
    <xf numFmtId="43" fontId="19" fillId="6" borderId="8" xfId="1" applyFont="1" applyFill="1" applyBorder="1"/>
    <xf numFmtId="0" fontId="19" fillId="6" borderId="9" xfId="0" applyFont="1" applyFill="1" applyBorder="1"/>
    <xf numFmtId="0" fontId="19" fillId="0" borderId="0" xfId="0" applyFont="1"/>
    <xf numFmtId="0" fontId="19" fillId="6" borderId="1" xfId="0" applyFont="1" applyFill="1" applyBorder="1"/>
    <xf numFmtId="0" fontId="19" fillId="6" borderId="2" xfId="0" applyFont="1" applyFill="1" applyBorder="1"/>
    <xf numFmtId="0" fontId="19" fillId="6" borderId="0" xfId="0" applyFont="1" applyFill="1" applyBorder="1"/>
    <xf numFmtId="0" fontId="19" fillId="6" borderId="0" xfId="0" applyFont="1" applyFill="1" applyBorder="1" applyAlignment="1">
      <alignment horizontal="center"/>
    </xf>
    <xf numFmtId="43" fontId="19" fillId="6" borderId="0" xfId="1" applyFont="1" applyFill="1" applyBorder="1" applyAlignment="1">
      <alignment horizontal="center"/>
    </xf>
    <xf numFmtId="43" fontId="19" fillId="6" borderId="0" xfId="1" applyFont="1" applyFill="1" applyBorder="1"/>
    <xf numFmtId="0" fontId="19" fillId="6" borderId="0" xfId="0" applyFont="1" applyFill="1" applyAlignment="1">
      <alignment vertical="center"/>
    </xf>
    <xf numFmtId="0" fontId="0" fillId="6" borderId="0" xfId="0" applyFill="1" applyAlignment="1">
      <alignment vertical="center"/>
    </xf>
    <xf numFmtId="0" fontId="0" fillId="6" borderId="0" xfId="0" applyFill="1" applyAlignment="1">
      <alignment vertical="center" wrapText="1"/>
    </xf>
    <xf numFmtId="43" fontId="20" fillId="6" borderId="0" xfId="1" applyFont="1" applyFill="1" applyBorder="1" applyAlignment="1">
      <alignment horizontal="center"/>
    </xf>
    <xf numFmtId="0" fontId="20" fillId="6" borderId="0" xfId="0" applyFont="1" applyFill="1" applyBorder="1" applyAlignment="1">
      <alignment horizontal="center"/>
    </xf>
    <xf numFmtId="0" fontId="20" fillId="6" borderId="3" xfId="0" applyFont="1" applyFill="1" applyBorder="1"/>
    <xf numFmtId="0" fontId="20" fillId="6" borderId="3" xfId="0" applyFont="1" applyFill="1" applyBorder="1" applyAlignment="1">
      <alignment horizontal="center"/>
    </xf>
    <xf numFmtId="15" fontId="20" fillId="6" borderId="3" xfId="0" quotePrefix="1" applyNumberFormat="1" applyFont="1" applyFill="1" applyBorder="1" applyAlignment="1">
      <alignment horizontal="center"/>
    </xf>
    <xf numFmtId="169" fontId="19" fillId="6" borderId="0" xfId="1" applyNumberFormat="1" applyFont="1" applyFill="1" applyBorder="1" applyAlignment="1">
      <alignment horizontal="center"/>
    </xf>
    <xf numFmtId="170" fontId="19" fillId="6" borderId="0" xfId="1" applyNumberFormat="1" applyFont="1" applyFill="1" applyBorder="1" applyAlignment="1">
      <alignment horizontal="center"/>
    </xf>
    <xf numFmtId="9" fontId="19" fillId="6" borderId="0" xfId="3" applyFont="1" applyFill="1" applyBorder="1" applyAlignment="1">
      <alignment horizontal="center"/>
    </xf>
    <xf numFmtId="171" fontId="19" fillId="6" borderId="0" xfId="1" applyNumberFormat="1" applyFont="1" applyFill="1" applyBorder="1" applyAlignment="1">
      <alignment horizontal="center"/>
    </xf>
    <xf numFmtId="172" fontId="19" fillId="6" borderId="0" xfId="1" applyNumberFormat="1" applyFont="1" applyFill="1" applyBorder="1" applyAlignment="1">
      <alignment horizontal="center"/>
    </xf>
    <xf numFmtId="173" fontId="19" fillId="0" borderId="0" xfId="0" applyNumberFormat="1" applyFont="1"/>
    <xf numFmtId="174" fontId="19" fillId="6" borderId="0" xfId="1" applyNumberFormat="1" applyFont="1" applyFill="1" applyBorder="1" applyAlignment="1">
      <alignment horizontal="center"/>
    </xf>
    <xf numFmtId="175" fontId="19" fillId="6" borderId="0" xfId="1" applyNumberFormat="1" applyFont="1" applyFill="1" applyBorder="1" applyAlignment="1">
      <alignment horizontal="center"/>
    </xf>
    <xf numFmtId="9" fontId="19" fillId="0" borderId="0" xfId="0" applyNumberFormat="1" applyFont="1"/>
    <xf numFmtId="176" fontId="19" fillId="6" borderId="0" xfId="1" applyNumberFormat="1" applyFont="1" applyFill="1" applyBorder="1" applyAlignment="1">
      <alignment horizontal="center"/>
    </xf>
    <xf numFmtId="177" fontId="19" fillId="6" borderId="0" xfId="1" applyNumberFormat="1" applyFont="1" applyFill="1" applyBorder="1" applyAlignment="1">
      <alignment horizontal="center"/>
    </xf>
    <xf numFmtId="178" fontId="19" fillId="6" borderId="0" xfId="1" applyNumberFormat="1" applyFont="1" applyFill="1" applyBorder="1" applyAlignment="1">
      <alignment horizontal="center"/>
    </xf>
    <xf numFmtId="179" fontId="19" fillId="6" borderId="0" xfId="1" applyNumberFormat="1" applyFont="1" applyFill="1" applyBorder="1" applyAlignment="1">
      <alignment horizontal="center"/>
    </xf>
    <xf numFmtId="180" fontId="19" fillId="6" borderId="0" xfId="1" applyNumberFormat="1" applyFont="1" applyFill="1" applyBorder="1" applyAlignment="1">
      <alignment horizontal="center"/>
    </xf>
    <xf numFmtId="181" fontId="19" fillId="6" borderId="0" xfId="1" applyNumberFormat="1" applyFont="1" applyFill="1" applyBorder="1" applyAlignment="1">
      <alignment horizontal="center"/>
    </xf>
    <xf numFmtId="182" fontId="19" fillId="6" borderId="0" xfId="1" applyNumberFormat="1" applyFont="1" applyFill="1" applyBorder="1" applyAlignment="1">
      <alignment horizontal="center"/>
    </xf>
    <xf numFmtId="183" fontId="19" fillId="6" borderId="0" xfId="1" applyNumberFormat="1" applyFont="1" applyFill="1" applyBorder="1" applyAlignment="1">
      <alignment horizontal="center"/>
    </xf>
    <xf numFmtId="184" fontId="19" fillId="6" borderId="0" xfId="1" applyNumberFormat="1" applyFont="1" applyFill="1" applyBorder="1" applyAlignment="1">
      <alignment horizontal="center"/>
    </xf>
    <xf numFmtId="185" fontId="19" fillId="6" borderId="0" xfId="1" applyNumberFormat="1" applyFont="1" applyFill="1" applyBorder="1" applyAlignment="1">
      <alignment horizontal="center"/>
    </xf>
    <xf numFmtId="186" fontId="19" fillId="6" borderId="0" xfId="1" applyNumberFormat="1" applyFont="1" applyFill="1" applyBorder="1" applyAlignment="1">
      <alignment horizontal="center"/>
    </xf>
    <xf numFmtId="187" fontId="19" fillId="6" borderId="0" xfId="1" applyNumberFormat="1" applyFont="1" applyFill="1" applyBorder="1" applyAlignment="1">
      <alignment horizontal="center"/>
    </xf>
    <xf numFmtId="188" fontId="19" fillId="6" borderId="0" xfId="1" applyNumberFormat="1" applyFont="1" applyFill="1" applyBorder="1" applyAlignment="1">
      <alignment horizontal="center"/>
    </xf>
    <xf numFmtId="0" fontId="19" fillId="6" borderId="0" xfId="0" applyFont="1" applyFill="1" applyAlignment="1">
      <alignment vertical="center" wrapText="1"/>
    </xf>
    <xf numFmtId="0" fontId="19" fillId="6" borderId="4" xfId="0" applyFont="1" applyFill="1" applyBorder="1"/>
    <xf numFmtId="0" fontId="19" fillId="6" borderId="5" xfId="0" applyFont="1" applyFill="1" applyBorder="1"/>
    <xf numFmtId="0" fontId="19" fillId="6" borderId="5" xfId="0" applyFont="1" applyFill="1" applyBorder="1" applyAlignment="1">
      <alignment horizontal="center"/>
    </xf>
    <xf numFmtId="43" fontId="19" fillId="6" borderId="5" xfId="1" applyFont="1" applyFill="1" applyBorder="1" applyAlignment="1">
      <alignment horizontal="center"/>
    </xf>
    <xf numFmtId="43" fontId="19" fillId="6" borderId="5" xfId="1" applyFont="1" applyFill="1" applyBorder="1"/>
    <xf numFmtId="0" fontId="19" fillId="6" borderId="6" xfId="0" applyFont="1" applyFill="1" applyBorder="1"/>
    <xf numFmtId="0" fontId="19" fillId="0" borderId="0" xfId="0" applyFont="1" applyAlignment="1">
      <alignment horizontal="center"/>
    </xf>
    <xf numFmtId="43" fontId="19" fillId="0" borderId="0" xfId="1" applyFont="1" applyAlignment="1">
      <alignment horizontal="center"/>
    </xf>
    <xf numFmtId="43" fontId="19" fillId="0" borderId="0" xfId="1" applyFont="1"/>
    <xf numFmtId="187" fontId="19" fillId="6" borderId="0" xfId="1" applyNumberFormat="1" applyFont="1" applyFill="1" applyBorder="1" applyAlignment="1">
      <alignment horizontal="right"/>
    </xf>
    <xf numFmtId="175" fontId="19" fillId="6" borderId="0" xfId="1" applyNumberFormat="1" applyFont="1" applyFill="1" applyBorder="1" applyAlignment="1">
      <alignment horizontal="right"/>
    </xf>
    <xf numFmtId="174" fontId="19" fillId="6" borderId="0" xfId="1" applyNumberFormat="1" applyFont="1" applyFill="1" applyBorder="1" applyAlignment="1">
      <alignment horizontal="right"/>
    </xf>
    <xf numFmtId="184" fontId="19" fillId="6" borderId="0" xfId="1" applyNumberFormat="1" applyFont="1" applyFill="1" applyBorder="1" applyAlignment="1">
      <alignment horizontal="right"/>
    </xf>
    <xf numFmtId="188" fontId="19" fillId="6" borderId="0" xfId="1" applyNumberFormat="1" applyFont="1" applyFill="1" applyBorder="1" applyAlignment="1">
      <alignment horizontal="right"/>
    </xf>
    <xf numFmtId="0" fontId="19" fillId="0" borderId="1" xfId="0" applyFont="1" applyBorder="1"/>
    <xf numFmtId="0" fontId="19" fillId="0" borderId="2" xfId="0" applyFont="1" applyBorder="1"/>
    <xf numFmtId="0" fontId="19" fillId="6" borderId="0" xfId="0" applyFont="1" applyFill="1" applyBorder="1" applyAlignment="1">
      <alignment horizontal="right"/>
    </xf>
    <xf numFmtId="190" fontId="19" fillId="6" borderId="0" xfId="1" applyNumberFormat="1" applyFont="1" applyFill="1" applyBorder="1" applyAlignment="1">
      <alignment horizontal="right"/>
    </xf>
    <xf numFmtId="0" fontId="19" fillId="6" borderId="0" xfId="0" applyFont="1" applyFill="1" applyBorder="1" applyAlignment="1">
      <alignment horizontal="left"/>
    </xf>
    <xf numFmtId="0" fontId="20" fillId="6" borderId="3" xfId="0" applyFont="1" applyFill="1" applyBorder="1" applyAlignment="1">
      <alignment horizontal="right"/>
    </xf>
    <xf numFmtId="189" fontId="19" fillId="6" borderId="0" xfId="1" applyNumberFormat="1" applyFont="1" applyFill="1" applyBorder="1" applyAlignment="1">
      <alignment horizontal="right"/>
    </xf>
    <xf numFmtId="164" fontId="19" fillId="6" borderId="0" xfId="1" applyNumberFormat="1" applyFont="1" applyFill="1" applyBorder="1" applyAlignment="1">
      <alignment horizontal="right"/>
    </xf>
    <xf numFmtId="188" fontId="19" fillId="6" borderId="0" xfId="0" applyNumberFormat="1" applyFont="1" applyFill="1" applyBorder="1"/>
    <xf numFmtId="165" fontId="19" fillId="6" borderId="0" xfId="3" applyNumberFormat="1" applyFont="1" applyFill="1" applyBorder="1" applyAlignment="1">
      <alignment horizontal="center"/>
    </xf>
    <xf numFmtId="43" fontId="19" fillId="6" borderId="0" xfId="1" applyFont="1" applyFill="1" applyBorder="1" applyAlignment="1">
      <alignment horizontal="right"/>
    </xf>
    <xf numFmtId="43" fontId="19" fillId="6" borderId="0" xfId="1" applyNumberFormat="1" applyFont="1" applyFill="1" applyBorder="1" applyAlignment="1">
      <alignment horizontal="right"/>
    </xf>
    <xf numFmtId="10" fontId="19" fillId="6" borderId="0" xfId="3" applyNumberFormat="1" applyFont="1" applyFill="1" applyBorder="1" applyAlignment="1">
      <alignment horizontal="center"/>
    </xf>
    <xf numFmtId="0" fontId="19" fillId="6" borderId="0" xfId="0" quotePrefix="1" applyFont="1" applyFill="1" applyBorder="1"/>
    <xf numFmtId="0" fontId="24" fillId="0" borderId="0" xfId="0" applyFont="1" applyBorder="1" applyAlignment="1">
      <alignment vertical="center"/>
    </xf>
    <xf numFmtId="0" fontId="20" fillId="6" borderId="0" xfId="0" applyFont="1" applyFill="1" applyBorder="1" applyAlignment="1">
      <alignment horizontal="right"/>
    </xf>
    <xf numFmtId="0" fontId="2" fillId="6" borderId="3" xfId="0" applyFont="1" applyFill="1" applyBorder="1" applyAlignment="1">
      <alignment horizontal="center"/>
    </xf>
    <xf numFmtId="167" fontId="1" fillId="6" borderId="0" xfId="1" applyNumberFormat="1" applyFont="1" applyFill="1" applyBorder="1"/>
    <xf numFmtId="165" fontId="1" fillId="6" borderId="0" xfId="3" applyNumberFormat="1" applyFont="1" applyFill="1" applyBorder="1"/>
    <xf numFmtId="43" fontId="1" fillId="6" borderId="0" xfId="1" applyFont="1" applyFill="1" applyBorder="1"/>
    <xf numFmtId="43" fontId="1" fillId="6" borderId="0" xfId="1" quotePrefix="1" applyFont="1" applyFill="1" applyBorder="1" applyAlignment="1">
      <alignment horizontal="right"/>
    </xf>
    <xf numFmtId="167" fontId="25" fillId="6" borderId="0" xfId="1" applyNumberFormat="1" applyFont="1" applyFill="1" applyBorder="1"/>
    <xf numFmtId="165" fontId="25" fillId="6" borderId="0" xfId="3" applyNumberFormat="1" applyFont="1" applyFill="1" applyBorder="1"/>
    <xf numFmtId="10" fontId="1" fillId="6" borderId="0" xfId="3" applyNumberFormat="1" applyFont="1" applyFill="1" applyBorder="1"/>
    <xf numFmtId="0" fontId="1" fillId="6" borderId="0" xfId="0" applyFont="1" applyFill="1" applyBorder="1" applyAlignment="1">
      <alignment horizontal="center"/>
    </xf>
    <xf numFmtId="0" fontId="2" fillId="6" borderId="0" xfId="0" applyFont="1" applyFill="1" applyBorder="1" applyAlignment="1">
      <alignment horizontal="left"/>
    </xf>
    <xf numFmtId="167" fontId="1" fillId="6" borderId="15" xfId="1" applyNumberFormat="1" applyFont="1" applyFill="1" applyBorder="1"/>
    <xf numFmtId="43" fontId="1" fillId="6" borderId="16" xfId="1" quotePrefix="1" applyFont="1" applyFill="1" applyBorder="1" applyAlignment="1">
      <alignment horizontal="right"/>
    </xf>
    <xf numFmtId="167" fontId="1" fillId="6" borderId="3" xfId="1" applyNumberFormat="1" applyFont="1" applyFill="1" applyBorder="1"/>
    <xf numFmtId="181" fontId="19" fillId="6" borderId="0" xfId="1" applyNumberFormat="1" applyFont="1" applyFill="1" applyBorder="1" applyAlignment="1">
      <alignment horizontal="right"/>
    </xf>
    <xf numFmtId="191" fontId="19" fillId="6" borderId="0" xfId="1" applyNumberFormat="1" applyFont="1" applyFill="1" applyBorder="1" applyAlignment="1">
      <alignment horizontal="right"/>
    </xf>
    <xf numFmtId="192" fontId="19" fillId="6" borderId="0" xfId="1" applyNumberFormat="1" applyFont="1" applyFill="1" applyBorder="1" applyAlignment="1">
      <alignment horizontal="right"/>
    </xf>
    <xf numFmtId="0" fontId="0" fillId="2" borderId="8"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165" fontId="1" fillId="2" borderId="0" xfId="3" applyNumberFormat="1" applyFont="1" applyFill="1" applyBorder="1"/>
    <xf numFmtId="0" fontId="0" fillId="2" borderId="0" xfId="0" applyFill="1" applyBorder="1" applyAlignment="1">
      <alignment horizontal="left"/>
    </xf>
    <xf numFmtId="0" fontId="15" fillId="6" borderId="0" xfId="0" applyFont="1" applyFill="1" applyBorder="1" applyAlignment="1">
      <alignment horizontal="left"/>
    </xf>
    <xf numFmtId="39" fontId="1" fillId="3" borderId="10" xfId="1" applyNumberFormat="1" applyFont="1" applyFill="1" applyBorder="1" applyAlignment="1">
      <alignment horizontal="center"/>
    </xf>
    <xf numFmtId="0" fontId="27" fillId="6" borderId="0" xfId="0" applyFont="1" applyFill="1" applyAlignment="1">
      <alignment vertical="center"/>
    </xf>
    <xf numFmtId="9" fontId="19" fillId="0" borderId="0" xfId="3" applyFont="1"/>
    <xf numFmtId="0" fontId="5" fillId="4" borderId="0" xfId="0" applyFont="1" applyFill="1" applyBorder="1" applyAlignment="1">
      <alignment horizontal="left" vertical="center" wrapText="1"/>
    </xf>
    <xf numFmtId="0" fontId="0" fillId="0" borderId="0" xfId="0" applyAlignment="1">
      <alignment vertical="center" wrapText="1"/>
    </xf>
    <xf numFmtId="0" fontId="19" fillId="6" borderId="0" xfId="0" applyFont="1" applyFill="1" applyAlignment="1">
      <alignment vertical="center" wrapText="1"/>
    </xf>
    <xf numFmtId="0" fontId="21" fillId="6" borderId="0" xfId="0" applyFont="1" applyFill="1" applyBorder="1" applyAlignment="1">
      <alignment vertical="center" wrapText="1"/>
    </xf>
    <xf numFmtId="0" fontId="19" fillId="6" borderId="0" xfId="0" applyFont="1" applyFill="1" applyBorder="1" applyAlignment="1">
      <alignment vertical="center" wrapText="1"/>
    </xf>
    <xf numFmtId="0" fontId="0" fillId="6" borderId="0" xfId="0" applyFill="1" applyBorder="1" applyAlignment="1">
      <alignment vertical="center" wrapText="1"/>
    </xf>
    <xf numFmtId="0" fontId="23"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wrapText="1"/>
    </xf>
    <xf numFmtId="0" fontId="6" fillId="2" borderId="0" xfId="0" applyNumberFormat="1" applyFont="1" applyFill="1" applyBorder="1" applyAlignment="1">
      <alignment wrapText="1"/>
    </xf>
    <xf numFmtId="0" fontId="0" fillId="2" borderId="0" xfId="0" applyFill="1" applyAlignment="1">
      <alignment wrapText="1"/>
    </xf>
    <xf numFmtId="0" fontId="5" fillId="4" borderId="0" xfId="0" applyFont="1" applyFill="1" applyBorder="1" applyAlignment="1">
      <alignment horizontal="left" vertical="center"/>
    </xf>
    <xf numFmtId="0" fontId="0" fillId="0" borderId="0" xfId="0" applyBorder="1" applyAlignment="1"/>
    <xf numFmtId="0" fontId="6" fillId="2" borderId="0" xfId="0" applyFont="1" applyFill="1" applyBorder="1" applyAlignment="1">
      <alignment wrapText="1"/>
    </xf>
    <xf numFmtId="0" fontId="0" fillId="2" borderId="0" xfId="0" applyFill="1" applyBorder="1" applyAlignment="1">
      <alignment vertical="center" wrapText="1"/>
    </xf>
    <xf numFmtId="0" fontId="7" fillId="2" borderId="0" xfId="0" applyFont="1" applyFill="1" applyBorder="1" applyAlignment="1">
      <alignment wrapText="1"/>
    </xf>
    <xf numFmtId="0" fontId="12" fillId="4" borderId="0" xfId="0" applyFont="1" applyFill="1" applyBorder="1" applyAlignment="1">
      <alignment horizontal="left" vertical="center"/>
    </xf>
    <xf numFmtId="0" fontId="13" fillId="0" borderId="0" xfId="0" applyFont="1" applyBorder="1" applyAlignment="1"/>
    <xf numFmtId="166" fontId="10" fillId="2" borderId="5" xfId="1" applyNumberFormat="1" applyFont="1" applyFill="1" applyBorder="1" applyAlignment="1">
      <alignment horizontal="center"/>
    </xf>
    <xf numFmtId="0" fontId="7" fillId="2" borderId="5" xfId="0" applyFont="1" applyFill="1" applyBorder="1" applyAlignment="1">
      <alignment horizontal="center"/>
    </xf>
    <xf numFmtId="0" fontId="11" fillId="2" borderId="0" xfId="0" applyNumberFormat="1" applyFont="1" applyFill="1" applyBorder="1" applyAlignment="1">
      <alignment wrapText="1"/>
    </xf>
    <xf numFmtId="0" fontId="26" fillId="0" borderId="0" xfId="0" applyFont="1" applyAlignment="1">
      <alignment vertical="center" wrapText="1"/>
    </xf>
    <xf numFmtId="0" fontId="19" fillId="6" borderId="0" xfId="0" applyFont="1" applyFill="1" applyBorder="1" applyAlignment="1">
      <alignment horizontal="left" vertical="center" wrapText="1"/>
    </xf>
    <xf numFmtId="0" fontId="24" fillId="0" borderId="0" xfId="0" applyFont="1" applyAlignment="1">
      <alignment vertical="center" wrapText="1"/>
    </xf>
    <xf numFmtId="0" fontId="0" fillId="2" borderId="0" xfId="0"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Alignment="1">
      <alignment vertical="center" wrapText="1"/>
    </xf>
    <xf numFmtId="0" fontId="1" fillId="2" borderId="0" xfId="0" applyFont="1" applyFill="1" applyBorder="1" applyAlignment="1">
      <alignment vertical="center" wrapText="1"/>
    </xf>
    <xf numFmtId="0" fontId="0" fillId="2" borderId="0" xfId="0" applyFill="1" applyBorder="1" applyAlignment="1">
      <alignment wrapText="1"/>
    </xf>
    <xf numFmtId="0" fontId="5" fillId="4" borderId="0" xfId="0" applyFont="1" applyFill="1" applyBorder="1" applyAlignment="1"/>
    <xf numFmtId="0" fontId="6" fillId="2" borderId="0" xfId="0" applyNumberFormat="1" applyFont="1" applyFill="1" applyBorder="1" applyAlignment="1">
      <alignment horizontal="left" wrapText="1"/>
    </xf>
    <xf numFmtId="0" fontId="0" fillId="0" borderId="0" xfId="0" applyAlignment="1"/>
    <xf numFmtId="0" fontId="15" fillId="5" borderId="12" xfId="0" applyFont="1" applyFill="1" applyBorder="1" applyAlignment="1">
      <alignment horizontal="center"/>
    </xf>
    <xf numFmtId="0" fontId="16" fillId="5" borderId="13" xfId="0" applyFont="1" applyFill="1" applyBorder="1" applyAlignment="1">
      <alignment horizontal="center"/>
    </xf>
    <xf numFmtId="0" fontId="16" fillId="5" borderId="14" xfId="0" applyFont="1" applyFill="1" applyBorder="1" applyAlignment="1">
      <alignment horizontal="center"/>
    </xf>
    <xf numFmtId="0" fontId="2" fillId="2" borderId="0" xfId="0" applyFont="1" applyFill="1" applyBorder="1" applyAlignment="1">
      <alignment vertical="center" wrapText="1"/>
    </xf>
    <xf numFmtId="0" fontId="0" fillId="2" borderId="0" xfId="0" applyFill="1" applyAlignment="1">
      <alignment vertical="center" wrapText="1"/>
    </xf>
    <xf numFmtId="0" fontId="6" fillId="5" borderId="0" xfId="0" applyFont="1" applyFill="1" applyBorder="1" applyAlignment="1"/>
    <xf numFmtId="0" fontId="1" fillId="2" borderId="0" xfId="0" applyFont="1" applyFill="1" applyBorder="1" applyAlignment="1">
      <alignment horizontal="left" wrapText="1"/>
    </xf>
    <xf numFmtId="0" fontId="6" fillId="2" borderId="0" xfId="0" applyFont="1" applyFill="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abSelected="1" workbookViewId="0"/>
  </sheetViews>
  <sheetFormatPr defaultColWidth="8.83203125" defaultRowHeight="12.75" x14ac:dyDescent="0.2"/>
  <cols>
    <col min="1" max="1" width="2.83203125" style="157" customWidth="1"/>
    <col min="2" max="2" width="12.83203125" style="157" customWidth="1"/>
    <col min="3" max="3" width="2.83203125" style="157" customWidth="1"/>
    <col min="4" max="4" width="12.83203125" style="201" customWidth="1"/>
    <col min="5" max="5" width="2.83203125" style="157" customWidth="1"/>
    <col min="6" max="6" width="14.83203125" style="202" customWidth="1"/>
    <col min="7" max="7" width="2.83203125" style="157" customWidth="1"/>
    <col min="8" max="8" width="14.83203125" style="202" customWidth="1"/>
    <col min="9" max="9" width="2.83203125" style="157" customWidth="1"/>
    <col min="10" max="10" width="12.83203125" style="201" customWidth="1"/>
    <col min="11" max="11" width="2.83203125" style="157" customWidth="1"/>
    <col min="12" max="12" width="10.83203125" style="203" customWidth="1"/>
    <col min="13" max="13" width="2.83203125" style="157" customWidth="1"/>
    <col min="14" max="14" width="10.83203125" style="201" customWidth="1"/>
    <col min="15" max="15" width="2.83203125" style="157" customWidth="1"/>
    <col min="16" max="16384" width="8.83203125" style="157"/>
  </cols>
  <sheetData>
    <row r="1" spans="1:15" x14ac:dyDescent="0.2">
      <c r="A1" s="151"/>
      <c r="B1" s="152"/>
      <c r="C1" s="152"/>
      <c r="D1" s="153"/>
      <c r="E1" s="152"/>
      <c r="F1" s="154"/>
      <c r="G1" s="152"/>
      <c r="H1" s="154"/>
      <c r="I1" s="152"/>
      <c r="J1" s="153"/>
      <c r="K1" s="152"/>
      <c r="L1" s="155"/>
      <c r="M1" s="152"/>
      <c r="N1" s="153"/>
      <c r="O1" s="156"/>
    </row>
    <row r="2" spans="1:15" ht="15.75" x14ac:dyDescent="0.2">
      <c r="A2" s="158"/>
      <c r="B2" s="252" t="s">
        <v>212</v>
      </c>
      <c r="C2" s="252"/>
      <c r="D2" s="252"/>
      <c r="E2" s="253"/>
      <c r="F2" s="253"/>
      <c r="G2" s="253"/>
      <c r="H2" s="253"/>
      <c r="I2" s="253"/>
      <c r="J2" s="253"/>
      <c r="K2" s="253"/>
      <c r="L2" s="253"/>
      <c r="M2" s="253"/>
      <c r="N2" s="253"/>
      <c r="O2" s="159"/>
    </row>
    <row r="3" spans="1:15" x14ac:dyDescent="0.2">
      <c r="A3" s="158"/>
      <c r="B3" s="160"/>
      <c r="C3" s="160"/>
      <c r="D3" s="161"/>
      <c r="E3" s="160"/>
      <c r="F3" s="162"/>
      <c r="G3" s="160"/>
      <c r="H3" s="162"/>
      <c r="I3" s="160"/>
      <c r="J3" s="161"/>
      <c r="K3" s="160"/>
      <c r="L3" s="163"/>
      <c r="M3" s="160"/>
      <c r="N3" s="161"/>
      <c r="O3" s="159"/>
    </row>
    <row r="4" spans="1:15" x14ac:dyDescent="0.2">
      <c r="A4" s="158"/>
      <c r="B4" s="254" t="s">
        <v>209</v>
      </c>
      <c r="C4" s="253"/>
      <c r="D4" s="253"/>
      <c r="E4" s="253"/>
      <c r="F4" s="253"/>
      <c r="G4" s="253"/>
      <c r="H4" s="253"/>
      <c r="I4" s="253"/>
      <c r="J4" s="253"/>
      <c r="K4" s="253"/>
      <c r="L4" s="253"/>
      <c r="M4" s="253"/>
      <c r="N4" s="253"/>
      <c r="O4" s="159"/>
    </row>
    <row r="5" spans="1:15" x14ac:dyDescent="0.2">
      <c r="A5" s="158"/>
      <c r="B5" s="253"/>
      <c r="C5" s="253"/>
      <c r="D5" s="253"/>
      <c r="E5" s="253"/>
      <c r="F5" s="253"/>
      <c r="G5" s="253"/>
      <c r="H5" s="253"/>
      <c r="I5" s="253"/>
      <c r="J5" s="253"/>
      <c r="K5" s="253"/>
      <c r="L5" s="253"/>
      <c r="M5" s="253"/>
      <c r="N5" s="253"/>
      <c r="O5" s="159"/>
    </row>
    <row r="6" spans="1:15" x14ac:dyDescent="0.2">
      <c r="A6" s="158"/>
      <c r="B6" s="253"/>
      <c r="C6" s="253"/>
      <c r="D6" s="253"/>
      <c r="E6" s="253"/>
      <c r="F6" s="253"/>
      <c r="G6" s="253"/>
      <c r="H6" s="253"/>
      <c r="I6" s="253"/>
      <c r="J6" s="253"/>
      <c r="K6" s="253"/>
      <c r="L6" s="253"/>
      <c r="M6" s="253"/>
      <c r="N6" s="253"/>
      <c r="O6" s="159"/>
    </row>
    <row r="7" spans="1:15" x14ac:dyDescent="0.2">
      <c r="A7" s="158"/>
      <c r="B7" s="253"/>
      <c r="C7" s="253"/>
      <c r="D7" s="253"/>
      <c r="E7" s="253"/>
      <c r="F7" s="253"/>
      <c r="G7" s="253"/>
      <c r="H7" s="253"/>
      <c r="I7" s="253"/>
      <c r="J7" s="253"/>
      <c r="K7" s="253"/>
      <c r="L7" s="253"/>
      <c r="M7" s="253"/>
      <c r="N7" s="253"/>
      <c r="O7" s="159"/>
    </row>
    <row r="8" spans="1:15" x14ac:dyDescent="0.2">
      <c r="A8" s="158"/>
      <c r="B8" s="253"/>
      <c r="C8" s="253"/>
      <c r="D8" s="253"/>
      <c r="E8" s="253"/>
      <c r="F8" s="253"/>
      <c r="G8" s="253"/>
      <c r="H8" s="253"/>
      <c r="I8" s="253"/>
      <c r="J8" s="253"/>
      <c r="K8" s="253"/>
      <c r="L8" s="253"/>
      <c r="M8" s="253"/>
      <c r="N8" s="253"/>
      <c r="O8" s="159"/>
    </row>
    <row r="9" spans="1:15" x14ac:dyDescent="0.2">
      <c r="A9" s="158"/>
      <c r="B9" s="166"/>
      <c r="C9" s="166"/>
      <c r="D9" s="166"/>
      <c r="E9" s="166"/>
      <c r="F9" s="166"/>
      <c r="G9" s="166"/>
      <c r="H9" s="166"/>
      <c r="I9" s="166"/>
      <c r="J9" s="166"/>
      <c r="K9" s="166"/>
      <c r="L9" s="166"/>
      <c r="M9" s="166"/>
      <c r="N9" s="166"/>
      <c r="O9" s="159"/>
    </row>
    <row r="10" spans="1:15" x14ac:dyDescent="0.2">
      <c r="A10" s="158"/>
      <c r="B10" s="164" t="s">
        <v>108</v>
      </c>
      <c r="C10" s="165"/>
      <c r="D10" s="165"/>
      <c r="E10" s="165"/>
      <c r="F10" s="165"/>
      <c r="G10" s="165"/>
      <c r="H10" s="165"/>
      <c r="I10" s="165"/>
      <c r="J10" s="165"/>
      <c r="K10" s="165"/>
      <c r="L10" s="165"/>
      <c r="M10" s="165"/>
      <c r="N10" s="165"/>
      <c r="O10" s="159"/>
    </row>
    <row r="11" spans="1:15" x14ac:dyDescent="0.2">
      <c r="A11" s="158"/>
      <c r="B11" s="164"/>
      <c r="C11" s="165"/>
      <c r="D11" s="165"/>
      <c r="E11" s="165"/>
      <c r="F11" s="165"/>
      <c r="G11" s="165"/>
      <c r="H11" s="165"/>
      <c r="I11" s="165"/>
      <c r="J11" s="165"/>
      <c r="K11" s="165"/>
      <c r="L11" s="165"/>
      <c r="M11" s="165"/>
      <c r="N11" s="165"/>
      <c r="O11" s="159"/>
    </row>
    <row r="12" spans="1:15" x14ac:dyDescent="0.2">
      <c r="A12" s="158"/>
      <c r="B12" s="164" t="s">
        <v>109</v>
      </c>
      <c r="C12" s="166"/>
      <c r="D12" s="166"/>
      <c r="E12" s="166"/>
      <c r="F12" s="166"/>
      <c r="G12" s="166"/>
      <c r="H12" s="166"/>
      <c r="I12" s="166"/>
      <c r="J12" s="166"/>
      <c r="K12" s="166"/>
      <c r="L12" s="166"/>
      <c r="M12" s="166"/>
      <c r="N12" s="166"/>
      <c r="O12" s="159"/>
    </row>
    <row r="13" spans="1:15" x14ac:dyDescent="0.2">
      <c r="A13" s="158"/>
      <c r="B13" s="164" t="s">
        <v>110</v>
      </c>
      <c r="C13" s="166"/>
      <c r="D13" s="166"/>
      <c r="E13" s="166"/>
      <c r="F13" s="166"/>
      <c r="G13" s="166"/>
      <c r="H13" s="166"/>
      <c r="I13" s="166"/>
      <c r="J13" s="166"/>
      <c r="K13" s="166"/>
      <c r="L13" s="166"/>
      <c r="M13" s="166"/>
      <c r="N13" s="166"/>
      <c r="O13" s="159"/>
    </row>
    <row r="14" spans="1:15" ht="13.15" customHeight="1" x14ac:dyDescent="0.2">
      <c r="A14" s="158"/>
      <c r="B14" s="164" t="s">
        <v>111</v>
      </c>
      <c r="C14" s="164"/>
      <c r="D14" s="164"/>
      <c r="E14" s="164"/>
      <c r="F14" s="164"/>
      <c r="G14" s="164"/>
      <c r="H14" s="164"/>
      <c r="I14" s="164"/>
      <c r="J14" s="164"/>
      <c r="K14" s="164"/>
      <c r="L14" s="164"/>
      <c r="M14" s="164"/>
      <c r="N14" s="164"/>
      <c r="O14" s="159"/>
    </row>
    <row r="15" spans="1:15" ht="13.15" customHeight="1" x14ac:dyDescent="0.2">
      <c r="A15" s="158"/>
      <c r="B15" s="164" t="s">
        <v>112</v>
      </c>
      <c r="C15" s="164"/>
      <c r="D15" s="164"/>
      <c r="E15" s="164"/>
      <c r="F15" s="164"/>
      <c r="G15" s="164"/>
      <c r="H15" s="164"/>
      <c r="I15" s="164"/>
      <c r="J15" s="164"/>
      <c r="K15" s="164"/>
      <c r="L15" s="164"/>
      <c r="M15" s="164"/>
      <c r="N15" s="164"/>
      <c r="O15" s="159"/>
    </row>
    <row r="16" spans="1:15" x14ac:dyDescent="0.2">
      <c r="A16" s="158"/>
      <c r="B16" s="160"/>
      <c r="C16" s="160"/>
      <c r="D16" s="161"/>
      <c r="E16" s="160"/>
      <c r="F16" s="162"/>
      <c r="G16" s="160"/>
      <c r="H16" s="162"/>
      <c r="I16" s="160"/>
      <c r="J16" s="161"/>
      <c r="K16" s="160"/>
      <c r="L16" s="163"/>
      <c r="M16" s="160"/>
      <c r="N16" s="161"/>
      <c r="O16" s="159"/>
    </row>
    <row r="17" spans="1:18" x14ac:dyDescent="0.2">
      <c r="A17" s="158"/>
      <c r="B17" s="160"/>
      <c r="C17" s="160"/>
      <c r="D17" s="161"/>
      <c r="E17" s="160"/>
      <c r="F17" s="167" t="s">
        <v>113</v>
      </c>
      <c r="G17" s="160"/>
      <c r="H17" s="167" t="s">
        <v>114</v>
      </c>
      <c r="I17" s="160"/>
      <c r="J17" s="168" t="s">
        <v>115</v>
      </c>
      <c r="K17" s="160"/>
      <c r="L17" s="167" t="s">
        <v>113</v>
      </c>
      <c r="M17" s="160"/>
      <c r="N17" s="168" t="s">
        <v>116</v>
      </c>
      <c r="O17" s="159"/>
    </row>
    <row r="18" spans="1:18" x14ac:dyDescent="0.2">
      <c r="A18" s="158"/>
      <c r="B18" s="169" t="s">
        <v>117</v>
      </c>
      <c r="C18" s="160"/>
      <c r="D18" s="170" t="s">
        <v>118</v>
      </c>
      <c r="E18" s="160"/>
      <c r="F18" s="170" t="s">
        <v>119</v>
      </c>
      <c r="G18" s="160"/>
      <c r="H18" s="171" t="s">
        <v>120</v>
      </c>
      <c r="I18" s="160"/>
      <c r="J18" s="171" t="s">
        <v>121</v>
      </c>
      <c r="K18" s="160"/>
      <c r="L18" s="170" t="s">
        <v>122</v>
      </c>
      <c r="M18" s="160"/>
      <c r="N18" s="170" t="s">
        <v>123</v>
      </c>
      <c r="O18" s="159"/>
    </row>
    <row r="19" spans="1:18" x14ac:dyDescent="0.2">
      <c r="A19" s="158"/>
      <c r="B19" s="160" t="s">
        <v>124</v>
      </c>
      <c r="C19" s="160"/>
      <c r="D19" s="161" t="s">
        <v>125</v>
      </c>
      <c r="E19" s="160"/>
      <c r="F19" s="172">
        <v>111.96</v>
      </c>
      <c r="G19" s="160"/>
      <c r="H19" s="162" t="s">
        <v>126</v>
      </c>
      <c r="I19" s="160"/>
      <c r="J19" s="173">
        <v>0.92900000000000005</v>
      </c>
      <c r="K19" s="160"/>
      <c r="L19" s="249">
        <f>F19*J19</f>
        <v>104.01084</v>
      </c>
      <c r="M19" s="160"/>
      <c r="N19" s="174">
        <f t="shared" ref="N19:N38" si="0">L19/$L$37</f>
        <v>1.1159961373390557</v>
      </c>
      <c r="O19" s="159"/>
      <c r="R19" s="251"/>
    </row>
    <row r="20" spans="1:18" x14ac:dyDescent="0.2">
      <c r="A20" s="158"/>
      <c r="B20" s="160" t="s">
        <v>127</v>
      </c>
      <c r="C20" s="160"/>
      <c r="D20" s="161" t="s">
        <v>128</v>
      </c>
      <c r="E20" s="160"/>
      <c r="F20" s="175">
        <v>135.43</v>
      </c>
      <c r="G20" s="160"/>
      <c r="H20" s="162" t="s">
        <v>129</v>
      </c>
      <c r="I20" s="160"/>
      <c r="J20" s="173">
        <v>0.43630000000000002</v>
      </c>
      <c r="K20" s="160"/>
      <c r="L20" s="249">
        <f>F20*J20</f>
        <v>59.088109000000003</v>
      </c>
      <c r="M20" s="160"/>
      <c r="N20" s="174">
        <f t="shared" si="0"/>
        <v>0.63399258583690987</v>
      </c>
      <c r="O20" s="159"/>
    </row>
    <row r="21" spans="1:18" x14ac:dyDescent="0.2">
      <c r="A21" s="158"/>
      <c r="B21" s="160" t="s">
        <v>130</v>
      </c>
      <c r="C21" s="160"/>
      <c r="D21" s="161" t="s">
        <v>131</v>
      </c>
      <c r="E21" s="160"/>
      <c r="F21" s="176">
        <v>78.33</v>
      </c>
      <c r="G21" s="160"/>
      <c r="H21" s="162" t="s">
        <v>132</v>
      </c>
      <c r="I21" s="160"/>
      <c r="J21" s="173">
        <v>0.91059999999999997</v>
      </c>
      <c r="K21" s="160"/>
      <c r="L21" s="249">
        <f t="shared" ref="L21:L38" si="1">F21*J21</f>
        <v>71.327297999999999</v>
      </c>
      <c r="M21" s="160"/>
      <c r="N21" s="174">
        <f t="shared" si="0"/>
        <v>0.7653143562231759</v>
      </c>
      <c r="O21" s="159"/>
      <c r="Q21" s="177"/>
    </row>
    <row r="22" spans="1:18" x14ac:dyDescent="0.2">
      <c r="A22" s="158"/>
      <c r="B22" s="160" t="s">
        <v>133</v>
      </c>
      <c r="C22" s="160"/>
      <c r="D22" s="161" t="s">
        <v>134</v>
      </c>
      <c r="E22" s="160"/>
      <c r="F22" s="178">
        <v>373.87</v>
      </c>
      <c r="G22" s="160"/>
      <c r="H22" s="162" t="s">
        <v>135</v>
      </c>
      <c r="I22" s="160"/>
      <c r="J22" s="173">
        <v>0.16189999999999999</v>
      </c>
      <c r="K22" s="160"/>
      <c r="L22" s="249">
        <f t="shared" si="1"/>
        <v>60.529552999999993</v>
      </c>
      <c r="M22" s="160"/>
      <c r="N22" s="174">
        <f t="shared" si="0"/>
        <v>0.64945872317596554</v>
      </c>
      <c r="O22" s="159"/>
    </row>
    <row r="23" spans="1:18" x14ac:dyDescent="0.2">
      <c r="A23" s="158"/>
      <c r="B23" s="160" t="s">
        <v>136</v>
      </c>
      <c r="C23" s="160"/>
      <c r="D23" s="161" t="s">
        <v>137</v>
      </c>
      <c r="E23" s="160"/>
      <c r="F23" s="179">
        <v>75.569999999999993</v>
      </c>
      <c r="G23" s="160"/>
      <c r="H23" s="162" t="s">
        <v>138</v>
      </c>
      <c r="I23" s="160"/>
      <c r="J23" s="173">
        <v>1.3702000000000001</v>
      </c>
      <c r="K23" s="160"/>
      <c r="L23" s="249">
        <f t="shared" si="1"/>
        <v>103.546014</v>
      </c>
      <c r="M23" s="160"/>
      <c r="N23" s="174">
        <f t="shared" si="0"/>
        <v>1.1110087339055794</v>
      </c>
      <c r="O23" s="159"/>
    </row>
    <row r="24" spans="1:18" x14ac:dyDescent="0.2">
      <c r="A24" s="158"/>
      <c r="B24" s="160" t="s">
        <v>139</v>
      </c>
      <c r="C24" s="160"/>
      <c r="D24" s="161" t="s">
        <v>140</v>
      </c>
      <c r="E24" s="160"/>
      <c r="F24" s="179">
        <v>76.489999999999995</v>
      </c>
      <c r="G24" s="160"/>
      <c r="H24" s="162" t="s">
        <v>138</v>
      </c>
      <c r="I24" s="160"/>
      <c r="J24" s="173">
        <v>1.3702000000000001</v>
      </c>
      <c r="K24" s="160"/>
      <c r="L24" s="249">
        <f t="shared" si="1"/>
        <v>104.80659799999999</v>
      </c>
      <c r="M24" s="160"/>
      <c r="N24" s="174">
        <f t="shared" si="0"/>
        <v>1.124534313304721</v>
      </c>
      <c r="O24" s="159"/>
      <c r="Q24" s="180"/>
    </row>
    <row r="25" spans="1:18" x14ac:dyDescent="0.2">
      <c r="A25" s="158"/>
      <c r="B25" s="160" t="s">
        <v>141</v>
      </c>
      <c r="C25" s="160"/>
      <c r="D25" s="161" t="s">
        <v>141</v>
      </c>
      <c r="E25" s="160"/>
      <c r="F25" s="181">
        <v>467.03</v>
      </c>
      <c r="G25" s="160"/>
      <c r="H25" s="162" t="s">
        <v>142</v>
      </c>
      <c r="I25" s="160"/>
      <c r="J25" s="173">
        <v>0.12889999999999999</v>
      </c>
      <c r="K25" s="160"/>
      <c r="L25" s="249">
        <f t="shared" si="1"/>
        <v>60.200166999999993</v>
      </c>
      <c r="M25" s="160"/>
      <c r="N25" s="174">
        <f t="shared" si="0"/>
        <v>0.64592453862660937</v>
      </c>
      <c r="O25" s="159"/>
    </row>
    <row r="26" spans="1:18" x14ac:dyDescent="0.2">
      <c r="A26" s="158"/>
      <c r="B26" s="160" t="s">
        <v>143</v>
      </c>
      <c r="C26" s="160"/>
      <c r="D26" s="161" t="s">
        <v>144</v>
      </c>
      <c r="E26" s="160"/>
      <c r="F26" s="182">
        <v>1379.64</v>
      </c>
      <c r="G26" s="160"/>
      <c r="H26" s="162" t="s">
        <v>145</v>
      </c>
      <c r="I26" s="160"/>
      <c r="J26" s="173">
        <v>1.67E-2</v>
      </c>
      <c r="K26" s="160"/>
      <c r="L26" s="249">
        <f t="shared" si="1"/>
        <v>23.039988000000001</v>
      </c>
      <c r="M26" s="160"/>
      <c r="N26" s="174">
        <f t="shared" si="0"/>
        <v>0.24721017167381976</v>
      </c>
      <c r="O26" s="159"/>
    </row>
    <row r="27" spans="1:18" x14ac:dyDescent="0.2">
      <c r="A27" s="158"/>
      <c r="B27" s="160" t="s">
        <v>146</v>
      </c>
      <c r="C27" s="160"/>
      <c r="D27" s="161" t="s">
        <v>147</v>
      </c>
      <c r="E27" s="160"/>
      <c r="F27" s="183">
        <v>314700</v>
      </c>
      <c r="G27" s="160"/>
      <c r="H27" s="162" t="s">
        <v>148</v>
      </c>
      <c r="I27" s="160"/>
      <c r="J27" s="173">
        <v>1E-4</v>
      </c>
      <c r="K27" s="160"/>
      <c r="L27" s="249">
        <f t="shared" si="1"/>
        <v>31.470000000000002</v>
      </c>
      <c r="M27" s="160"/>
      <c r="N27" s="174">
        <f t="shared" si="0"/>
        <v>0.33766094420600862</v>
      </c>
      <c r="O27" s="159"/>
    </row>
    <row r="28" spans="1:18" x14ac:dyDescent="0.2">
      <c r="A28" s="158"/>
      <c r="B28" s="160" t="s">
        <v>149</v>
      </c>
      <c r="C28" s="160"/>
      <c r="D28" s="161" t="s">
        <v>150</v>
      </c>
      <c r="E28" s="160"/>
      <c r="F28" s="184">
        <v>10269.07</v>
      </c>
      <c r="G28" s="160"/>
      <c r="H28" s="162" t="s">
        <v>151</v>
      </c>
      <c r="I28" s="160"/>
      <c r="J28" s="173">
        <v>9.7000000000000003E-3</v>
      </c>
      <c r="K28" s="160"/>
      <c r="L28" s="249">
        <f t="shared" si="1"/>
        <v>99.609978999999996</v>
      </c>
      <c r="M28" s="160"/>
      <c r="N28" s="174">
        <f t="shared" si="0"/>
        <v>1.0687765987124462</v>
      </c>
      <c r="O28" s="159"/>
    </row>
    <row r="29" spans="1:18" x14ac:dyDescent="0.2">
      <c r="A29" s="158"/>
      <c r="B29" s="160" t="s">
        <v>152</v>
      </c>
      <c r="C29" s="160"/>
      <c r="D29" s="161" t="s">
        <v>153</v>
      </c>
      <c r="E29" s="160"/>
      <c r="F29" s="185">
        <v>117.85</v>
      </c>
      <c r="G29" s="160"/>
      <c r="H29" s="162" t="s">
        <v>154</v>
      </c>
      <c r="I29" s="160"/>
      <c r="J29" s="173">
        <v>0.30480000000000002</v>
      </c>
      <c r="K29" s="160"/>
      <c r="L29" s="249">
        <f t="shared" si="1"/>
        <v>35.920679999999997</v>
      </c>
      <c r="M29" s="160"/>
      <c r="N29" s="174">
        <f t="shared" si="0"/>
        <v>0.3854150214592274</v>
      </c>
      <c r="O29" s="159"/>
    </row>
    <row r="30" spans="1:18" x14ac:dyDescent="0.2">
      <c r="A30" s="158"/>
      <c r="B30" s="160" t="s">
        <v>155</v>
      </c>
      <c r="C30" s="160"/>
      <c r="D30" s="161" t="s">
        <v>156</v>
      </c>
      <c r="E30" s="160"/>
      <c r="F30" s="186">
        <v>423.93</v>
      </c>
      <c r="G30" s="160"/>
      <c r="H30" s="162" t="s">
        <v>157</v>
      </c>
      <c r="I30" s="160"/>
      <c r="J30" s="173">
        <v>7.6899999999999996E-2</v>
      </c>
      <c r="K30" s="160"/>
      <c r="L30" s="249">
        <f t="shared" si="1"/>
        <v>32.600217000000001</v>
      </c>
      <c r="M30" s="160"/>
      <c r="N30" s="174">
        <f t="shared" si="0"/>
        <v>0.34978773605150215</v>
      </c>
      <c r="O30" s="159"/>
    </row>
    <row r="31" spans="1:18" x14ac:dyDescent="0.2">
      <c r="A31" s="158"/>
      <c r="B31" s="160" t="s">
        <v>158</v>
      </c>
      <c r="C31" s="160"/>
      <c r="D31" s="161" t="s">
        <v>159</v>
      </c>
      <c r="E31" s="160"/>
      <c r="F31" s="187">
        <v>111.52</v>
      </c>
      <c r="G31" s="160"/>
      <c r="H31" s="162" t="s">
        <v>160</v>
      </c>
      <c r="I31" s="160"/>
      <c r="J31" s="173">
        <v>0.85950000000000004</v>
      </c>
      <c r="K31" s="160"/>
      <c r="L31" s="249">
        <f t="shared" si="1"/>
        <v>95.851439999999997</v>
      </c>
      <c r="M31" s="160"/>
      <c r="N31" s="174">
        <f t="shared" si="0"/>
        <v>1.0284489270386266</v>
      </c>
      <c r="O31" s="159"/>
    </row>
    <row r="32" spans="1:18" x14ac:dyDescent="0.2">
      <c r="A32" s="158"/>
      <c r="B32" s="160" t="s">
        <v>161</v>
      </c>
      <c r="C32" s="160"/>
      <c r="D32" s="161" t="s">
        <v>162</v>
      </c>
      <c r="E32" s="160"/>
      <c r="F32" s="188">
        <v>1182.8800000000001</v>
      </c>
      <c r="G32" s="160"/>
      <c r="H32" s="162" t="s">
        <v>163</v>
      </c>
      <c r="I32" s="160"/>
      <c r="J32" s="173">
        <v>2.2200000000000001E-2</v>
      </c>
      <c r="K32" s="160"/>
      <c r="L32" s="249">
        <f t="shared" si="1"/>
        <v>26.259936000000003</v>
      </c>
      <c r="M32" s="160"/>
      <c r="N32" s="174">
        <f t="shared" si="0"/>
        <v>0.28175896995708155</v>
      </c>
      <c r="O32" s="159"/>
    </row>
    <row r="33" spans="1:15" x14ac:dyDescent="0.2">
      <c r="A33" s="158"/>
      <c r="B33" s="160" t="s">
        <v>164</v>
      </c>
      <c r="C33" s="160"/>
      <c r="D33" s="161" t="s">
        <v>165</v>
      </c>
      <c r="E33" s="160"/>
      <c r="F33" s="189">
        <v>2451.2399999999998</v>
      </c>
      <c r="G33" s="160"/>
      <c r="H33" s="162" t="s">
        <v>166</v>
      </c>
      <c r="I33" s="160"/>
      <c r="J33" s="173">
        <v>2.8299999999999999E-2</v>
      </c>
      <c r="K33" s="160"/>
      <c r="L33" s="249">
        <f t="shared" si="1"/>
        <v>69.370091999999985</v>
      </c>
      <c r="M33" s="160"/>
      <c r="N33" s="174">
        <f t="shared" si="0"/>
        <v>0.74431429184549336</v>
      </c>
      <c r="O33" s="159"/>
    </row>
    <row r="34" spans="1:15" x14ac:dyDescent="0.2">
      <c r="A34" s="158"/>
      <c r="B34" s="160" t="s">
        <v>167</v>
      </c>
      <c r="C34" s="160"/>
      <c r="D34" s="161" t="s">
        <v>167</v>
      </c>
      <c r="E34" s="160"/>
      <c r="F34" s="190">
        <v>77.89</v>
      </c>
      <c r="G34" s="160"/>
      <c r="H34" s="162" t="s">
        <v>168</v>
      </c>
      <c r="I34" s="160"/>
      <c r="J34" s="173">
        <v>0.79390000000000005</v>
      </c>
      <c r="K34" s="160"/>
      <c r="L34" s="249">
        <f t="shared" si="1"/>
        <v>61.836871000000002</v>
      </c>
      <c r="M34" s="160"/>
      <c r="N34" s="174">
        <f t="shared" si="0"/>
        <v>0.66348574034334762</v>
      </c>
      <c r="O34" s="159"/>
    </row>
    <row r="35" spans="1:15" x14ac:dyDescent="0.2">
      <c r="A35" s="158"/>
      <c r="B35" s="160" t="s">
        <v>169</v>
      </c>
      <c r="C35" s="160"/>
      <c r="D35" s="161" t="s">
        <v>170</v>
      </c>
      <c r="E35" s="160"/>
      <c r="F35" s="191">
        <v>388.58</v>
      </c>
      <c r="G35" s="160"/>
      <c r="H35" s="162" t="s">
        <v>171</v>
      </c>
      <c r="I35" s="160"/>
      <c r="J35" s="173">
        <v>9.4600000000000004E-2</v>
      </c>
      <c r="K35" s="160"/>
      <c r="L35" s="249">
        <f t="shared" si="1"/>
        <v>36.759667999999998</v>
      </c>
      <c r="M35" s="160"/>
      <c r="N35" s="174">
        <f t="shared" si="0"/>
        <v>0.39441703862660943</v>
      </c>
      <c r="O35" s="159"/>
    </row>
    <row r="36" spans="1:15" x14ac:dyDescent="0.2">
      <c r="A36" s="158"/>
      <c r="B36" s="160" t="s">
        <v>172</v>
      </c>
      <c r="C36" s="160"/>
      <c r="D36" s="161" t="s">
        <v>173</v>
      </c>
      <c r="E36" s="160"/>
      <c r="F36" s="192">
        <v>73.290000000000006</v>
      </c>
      <c r="G36" s="160"/>
      <c r="H36" s="162" t="s">
        <v>174</v>
      </c>
      <c r="I36" s="160"/>
      <c r="J36" s="173">
        <v>1.6566000000000001</v>
      </c>
      <c r="K36" s="160"/>
      <c r="L36" s="249">
        <f t="shared" si="1"/>
        <v>121.41221400000002</v>
      </c>
      <c r="M36" s="160"/>
      <c r="N36" s="174">
        <f t="shared" si="0"/>
        <v>1.3027061587982833</v>
      </c>
      <c r="O36" s="159"/>
    </row>
    <row r="37" spans="1:15" x14ac:dyDescent="0.2">
      <c r="A37" s="158"/>
      <c r="B37" s="160" t="s">
        <v>175</v>
      </c>
      <c r="C37" s="160"/>
      <c r="D37" s="161" t="s">
        <v>176</v>
      </c>
      <c r="E37" s="160"/>
      <c r="F37" s="193">
        <v>93.2</v>
      </c>
      <c r="G37" s="160"/>
      <c r="H37" s="162" t="s">
        <v>177</v>
      </c>
      <c r="I37" s="160"/>
      <c r="J37" s="173">
        <v>1</v>
      </c>
      <c r="K37" s="160"/>
      <c r="L37" s="249">
        <f t="shared" si="1"/>
        <v>93.2</v>
      </c>
      <c r="M37" s="160"/>
      <c r="N37" s="174">
        <f t="shared" si="0"/>
        <v>1</v>
      </c>
      <c r="O37" s="159"/>
    </row>
    <row r="38" spans="1:15" x14ac:dyDescent="0.2">
      <c r="A38" s="158"/>
      <c r="B38" s="160" t="s">
        <v>175</v>
      </c>
      <c r="C38" s="160"/>
      <c r="D38" s="161" t="s">
        <v>178</v>
      </c>
      <c r="E38" s="160"/>
      <c r="F38" s="193">
        <v>88.72</v>
      </c>
      <c r="G38" s="160"/>
      <c r="H38" s="162" t="s">
        <v>177</v>
      </c>
      <c r="I38" s="160"/>
      <c r="J38" s="173">
        <v>1</v>
      </c>
      <c r="K38" s="160"/>
      <c r="L38" s="249">
        <f t="shared" si="1"/>
        <v>88.72</v>
      </c>
      <c r="M38" s="160"/>
      <c r="N38" s="174">
        <f t="shared" si="0"/>
        <v>0.95193133047210299</v>
      </c>
      <c r="O38" s="159"/>
    </row>
    <row r="39" spans="1:15" x14ac:dyDescent="0.2">
      <c r="A39" s="158"/>
      <c r="B39" s="160"/>
      <c r="C39" s="160"/>
      <c r="D39" s="161"/>
      <c r="E39" s="160"/>
      <c r="F39" s="162"/>
      <c r="G39" s="160"/>
      <c r="H39" s="162"/>
      <c r="I39" s="160"/>
      <c r="J39" s="161"/>
      <c r="K39" s="160"/>
      <c r="L39" s="163"/>
      <c r="M39" s="160"/>
      <c r="N39" s="161"/>
      <c r="O39" s="159"/>
    </row>
    <row r="40" spans="1:15" x14ac:dyDescent="0.2">
      <c r="A40" s="158"/>
      <c r="B40" s="255" t="s">
        <v>254</v>
      </c>
      <c r="C40" s="253"/>
      <c r="D40" s="253"/>
      <c r="E40" s="253"/>
      <c r="F40" s="253"/>
      <c r="G40" s="253"/>
      <c r="H40" s="253"/>
      <c r="I40" s="253"/>
      <c r="J40" s="253"/>
      <c r="K40" s="253"/>
      <c r="L40" s="253"/>
      <c r="M40" s="253"/>
      <c r="N40" s="253"/>
      <c r="O40" s="159"/>
    </row>
    <row r="41" spans="1:15" x14ac:dyDescent="0.2">
      <c r="A41" s="158"/>
      <c r="B41" s="253"/>
      <c r="C41" s="253"/>
      <c r="D41" s="253"/>
      <c r="E41" s="253"/>
      <c r="F41" s="253"/>
      <c r="G41" s="253"/>
      <c r="H41" s="253"/>
      <c r="I41" s="253"/>
      <c r="J41" s="253"/>
      <c r="K41" s="253"/>
      <c r="L41" s="253"/>
      <c r="M41" s="253"/>
      <c r="N41" s="253"/>
      <c r="O41" s="159"/>
    </row>
    <row r="42" spans="1:15" x14ac:dyDescent="0.2">
      <c r="A42" s="158"/>
      <c r="B42" s="255" t="s">
        <v>253</v>
      </c>
      <c r="C42" s="253"/>
      <c r="D42" s="253"/>
      <c r="E42" s="253"/>
      <c r="F42" s="253"/>
      <c r="G42" s="253"/>
      <c r="H42" s="253"/>
      <c r="I42" s="253"/>
      <c r="J42" s="253"/>
      <c r="K42" s="253"/>
      <c r="L42" s="253"/>
      <c r="M42" s="253"/>
      <c r="N42" s="253"/>
      <c r="O42" s="159"/>
    </row>
    <row r="43" spans="1:15" x14ac:dyDescent="0.2">
      <c r="A43" s="158"/>
      <c r="B43" s="253"/>
      <c r="C43" s="253"/>
      <c r="D43" s="253"/>
      <c r="E43" s="253"/>
      <c r="F43" s="253"/>
      <c r="G43" s="253"/>
      <c r="H43" s="253"/>
      <c r="I43" s="253"/>
      <c r="J43" s="253"/>
      <c r="K43" s="253"/>
      <c r="L43" s="253"/>
      <c r="M43" s="253"/>
      <c r="N43" s="253"/>
      <c r="O43" s="159"/>
    </row>
    <row r="44" spans="1:15" x14ac:dyDescent="0.2">
      <c r="A44" s="158"/>
      <c r="B44" s="253"/>
      <c r="C44" s="253"/>
      <c r="D44" s="253"/>
      <c r="E44" s="253"/>
      <c r="F44" s="253"/>
      <c r="G44" s="253"/>
      <c r="H44" s="253"/>
      <c r="I44" s="253"/>
      <c r="J44" s="253"/>
      <c r="K44" s="253"/>
      <c r="L44" s="253"/>
      <c r="M44" s="253"/>
      <c r="N44" s="253"/>
      <c r="O44" s="159"/>
    </row>
    <row r="45" spans="1:15" x14ac:dyDescent="0.2">
      <c r="A45" s="158"/>
      <c r="B45" s="194"/>
      <c r="C45" s="194"/>
      <c r="D45" s="194"/>
      <c r="E45" s="194"/>
      <c r="F45" s="194"/>
      <c r="G45" s="194"/>
      <c r="H45" s="194"/>
      <c r="I45" s="194"/>
      <c r="J45" s="194"/>
      <c r="K45" s="194"/>
      <c r="L45" s="194"/>
      <c r="M45" s="194"/>
      <c r="N45" s="194"/>
      <c r="O45" s="159"/>
    </row>
    <row r="46" spans="1:15" x14ac:dyDescent="0.2">
      <c r="A46" s="158"/>
      <c r="B46" s="250" t="s">
        <v>179</v>
      </c>
      <c r="C46" s="164"/>
      <c r="D46" s="164"/>
      <c r="E46" s="164"/>
      <c r="F46" s="164"/>
      <c r="G46" s="164"/>
      <c r="H46" s="164"/>
      <c r="I46" s="164"/>
      <c r="J46" s="164"/>
      <c r="K46" s="164"/>
      <c r="L46" s="164"/>
      <c r="M46" s="164"/>
      <c r="N46" s="164"/>
      <c r="O46" s="159"/>
    </row>
    <row r="47" spans="1:15" x14ac:dyDescent="0.2">
      <c r="A47" s="158"/>
      <c r="B47" s="250" t="s">
        <v>180</v>
      </c>
      <c r="C47" s="194"/>
      <c r="D47" s="194"/>
      <c r="E47" s="194"/>
      <c r="F47" s="194"/>
      <c r="G47" s="194"/>
      <c r="H47" s="194"/>
      <c r="I47" s="194"/>
      <c r="J47" s="194"/>
      <c r="K47" s="194"/>
      <c r="L47" s="194"/>
      <c r="M47" s="194"/>
      <c r="N47" s="194"/>
      <c r="O47" s="159"/>
    </row>
    <row r="48" spans="1:15" ht="13.15" customHeight="1" x14ac:dyDescent="0.2">
      <c r="A48" s="158"/>
      <c r="B48" s="250" t="s">
        <v>181</v>
      </c>
      <c r="C48" s="250"/>
      <c r="D48" s="250"/>
      <c r="E48" s="250"/>
      <c r="F48" s="250"/>
      <c r="G48" s="250"/>
      <c r="H48" s="250"/>
      <c r="I48" s="250"/>
      <c r="J48" s="250"/>
      <c r="K48" s="250"/>
      <c r="L48" s="250"/>
      <c r="M48" s="250"/>
      <c r="N48" s="250"/>
      <c r="O48" s="159"/>
    </row>
    <row r="49" spans="1:15" ht="13.15" customHeight="1" x14ac:dyDescent="0.2">
      <c r="A49" s="158"/>
      <c r="B49" s="250" t="s">
        <v>182</v>
      </c>
      <c r="C49" s="250"/>
      <c r="D49" s="250"/>
      <c r="E49" s="250"/>
      <c r="F49" s="250"/>
      <c r="G49" s="250"/>
      <c r="H49" s="250"/>
      <c r="I49" s="250"/>
      <c r="J49" s="250"/>
      <c r="K49" s="250"/>
      <c r="L49" s="250"/>
      <c r="M49" s="250"/>
      <c r="N49" s="250"/>
      <c r="O49" s="159"/>
    </row>
    <row r="50" spans="1:15" ht="13.5" thickBot="1" x14ac:dyDescent="0.25">
      <c r="A50" s="195"/>
      <c r="B50" s="196"/>
      <c r="C50" s="196"/>
      <c r="D50" s="197"/>
      <c r="E50" s="196"/>
      <c r="F50" s="198"/>
      <c r="G50" s="196"/>
      <c r="H50" s="198"/>
      <c r="I50" s="196"/>
      <c r="J50" s="197"/>
      <c r="K50" s="196"/>
      <c r="L50" s="199"/>
      <c r="M50" s="196"/>
      <c r="N50" s="197"/>
      <c r="O50" s="200"/>
    </row>
  </sheetData>
  <mergeCells count="4">
    <mergeCell ref="B2:N2"/>
    <mergeCell ref="B4:N8"/>
    <mergeCell ref="B40:N41"/>
    <mergeCell ref="B42:N44"/>
  </mergeCells>
  <printOptions horizontalCentered="1"/>
  <pageMargins left="0.45" right="0.45" top="0.75" bottom="0.75" header="0.3" footer="0.3"/>
  <pageSetup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workbookViewId="0"/>
  </sheetViews>
  <sheetFormatPr defaultColWidth="9.33203125" defaultRowHeight="12.75" x14ac:dyDescent="0.2"/>
  <cols>
    <col min="1" max="1" width="3.1640625" style="50" customWidth="1"/>
    <col min="2" max="2" width="44" style="50" customWidth="1"/>
    <col min="3" max="3" width="10.1640625" style="50" customWidth="1"/>
    <col min="4" max="4" width="11.6640625" style="50" bestFit="1" customWidth="1"/>
    <col min="5" max="5" width="7.83203125" style="50" customWidth="1"/>
    <col min="6" max="6" width="11.6640625" style="50" bestFit="1" customWidth="1"/>
    <col min="7" max="7" width="7.83203125" style="50" customWidth="1"/>
    <col min="8" max="8" width="11.6640625" style="50" bestFit="1" customWidth="1"/>
    <col min="9" max="9" width="7.83203125" style="50" customWidth="1"/>
    <col min="10" max="10" width="11" style="50" bestFit="1" customWidth="1"/>
    <col min="11" max="11" width="3.1640625" style="74" customWidth="1"/>
    <col min="12" max="16384" width="9.33203125" style="50"/>
  </cols>
  <sheetData>
    <row r="1" spans="1:11" x14ac:dyDescent="0.2">
      <c r="A1" s="47"/>
      <c r="B1" s="48"/>
      <c r="C1" s="48"/>
      <c r="D1" s="48"/>
      <c r="E1" s="48"/>
      <c r="F1" s="48"/>
      <c r="G1" s="48"/>
      <c r="H1" s="48"/>
      <c r="I1" s="48"/>
      <c r="J1" s="48"/>
      <c r="K1" s="49"/>
    </row>
    <row r="2" spans="1:11" ht="15.75" x14ac:dyDescent="0.25">
      <c r="A2" s="51"/>
      <c r="B2" s="281" t="s">
        <v>95</v>
      </c>
      <c r="C2" s="264"/>
      <c r="D2" s="264"/>
      <c r="E2" s="264"/>
      <c r="F2" s="264"/>
      <c r="G2" s="264"/>
      <c r="H2" s="264"/>
      <c r="I2" s="264"/>
      <c r="J2" s="264"/>
      <c r="K2" s="52"/>
    </row>
    <row r="3" spans="1:11" x14ac:dyDescent="0.2">
      <c r="A3" s="53"/>
      <c r="B3" s="17"/>
      <c r="C3" s="17"/>
      <c r="D3" s="54"/>
      <c r="E3" s="17"/>
      <c r="F3" s="54"/>
      <c r="G3" s="17"/>
      <c r="H3" s="54"/>
      <c r="I3" s="17"/>
      <c r="J3" s="54"/>
      <c r="K3" s="55"/>
    </row>
    <row r="4" spans="1:11" x14ac:dyDescent="0.2">
      <c r="A4" s="53"/>
      <c r="B4" s="261" t="s">
        <v>85</v>
      </c>
      <c r="C4" s="280"/>
      <c r="D4" s="280"/>
      <c r="E4" s="280"/>
      <c r="F4" s="280"/>
      <c r="G4" s="280"/>
      <c r="H4" s="280"/>
      <c r="I4" s="280"/>
      <c r="J4" s="280"/>
      <c r="K4" s="55"/>
    </row>
    <row r="5" spans="1:11" x14ac:dyDescent="0.2">
      <c r="A5" s="53"/>
      <c r="B5" s="280"/>
      <c r="C5" s="280"/>
      <c r="D5" s="280"/>
      <c r="E5" s="280"/>
      <c r="F5" s="280"/>
      <c r="G5" s="280"/>
      <c r="H5" s="280"/>
      <c r="I5" s="280"/>
      <c r="J5" s="280"/>
      <c r="K5" s="55"/>
    </row>
    <row r="6" spans="1:11" x14ac:dyDescent="0.2">
      <c r="A6" s="53"/>
      <c r="B6" s="280"/>
      <c r="C6" s="280"/>
      <c r="D6" s="280"/>
      <c r="E6" s="280"/>
      <c r="F6" s="280"/>
      <c r="G6" s="280"/>
      <c r="H6" s="280"/>
      <c r="I6" s="280"/>
      <c r="J6" s="280"/>
      <c r="K6" s="55"/>
    </row>
    <row r="7" spans="1:11" ht="13.5" thickBot="1" x14ac:dyDescent="0.25">
      <c r="A7" s="53"/>
      <c r="B7" s="17"/>
      <c r="C7" s="17"/>
      <c r="D7" s="54"/>
      <c r="E7" s="17"/>
      <c r="F7" s="54"/>
      <c r="G7" s="17"/>
      <c r="H7" s="54"/>
      <c r="I7" s="17"/>
      <c r="J7" s="54"/>
      <c r="K7" s="55"/>
    </row>
    <row r="8" spans="1:11" x14ac:dyDescent="0.2">
      <c r="A8" s="47"/>
      <c r="B8" s="48"/>
      <c r="C8" s="48"/>
      <c r="D8" s="148"/>
      <c r="E8" s="48"/>
      <c r="F8" s="148"/>
      <c r="G8" s="48"/>
      <c r="H8" s="148"/>
      <c r="I8" s="48"/>
      <c r="J8" s="148"/>
      <c r="K8" s="49"/>
    </row>
    <row r="9" spans="1:11" x14ac:dyDescent="0.2">
      <c r="A9" s="53"/>
      <c r="B9" s="17"/>
      <c r="C9" s="17"/>
      <c r="D9" s="105" t="s">
        <v>98</v>
      </c>
      <c r="E9" s="106"/>
      <c r="F9" s="105" t="s">
        <v>38</v>
      </c>
      <c r="G9" s="106"/>
      <c r="H9" s="105" t="s">
        <v>39</v>
      </c>
      <c r="I9" s="106"/>
      <c r="J9" s="105" t="s">
        <v>40</v>
      </c>
      <c r="K9" s="55"/>
    </row>
    <row r="10" spans="1:11" x14ac:dyDescent="0.2">
      <c r="A10" s="53"/>
      <c r="B10" s="17"/>
      <c r="C10" s="17"/>
      <c r="D10" s="105" t="s">
        <v>41</v>
      </c>
      <c r="E10" s="106"/>
      <c r="F10" s="105" t="s">
        <v>42</v>
      </c>
      <c r="G10" s="106"/>
      <c r="H10" s="105" t="s">
        <v>42</v>
      </c>
      <c r="I10" s="106"/>
      <c r="J10" s="105" t="s">
        <v>42</v>
      </c>
      <c r="K10" s="55"/>
    </row>
    <row r="11" spans="1:11" ht="13.5" thickBot="1" x14ac:dyDescent="0.25">
      <c r="A11" s="53"/>
      <c r="B11" s="56" t="s">
        <v>94</v>
      </c>
      <c r="C11" s="17"/>
      <c r="D11" s="107" t="s">
        <v>44</v>
      </c>
      <c r="E11" s="106"/>
      <c r="F11" s="107" t="s">
        <v>45</v>
      </c>
      <c r="G11" s="106"/>
      <c r="H11" s="107" t="s">
        <v>46</v>
      </c>
      <c r="I11" s="106"/>
      <c r="J11" s="107" t="s">
        <v>47</v>
      </c>
      <c r="K11" s="55"/>
    </row>
    <row r="12" spans="1:11" x14ac:dyDescent="0.2">
      <c r="A12" s="53"/>
      <c r="B12" s="58" t="s">
        <v>87</v>
      </c>
      <c r="C12" s="17"/>
      <c r="D12" s="108">
        <v>4500</v>
      </c>
      <c r="E12" s="106"/>
      <c r="F12" s="109" t="s">
        <v>92</v>
      </c>
      <c r="G12" s="106"/>
      <c r="H12" s="110">
        <v>4500</v>
      </c>
      <c r="I12" s="106"/>
      <c r="J12" s="109" t="s">
        <v>93</v>
      </c>
      <c r="K12" s="55"/>
    </row>
    <row r="13" spans="1:11" x14ac:dyDescent="0.2">
      <c r="A13" s="53"/>
      <c r="B13" s="58" t="s">
        <v>86</v>
      </c>
      <c r="C13" s="60"/>
      <c r="D13" s="111">
        <v>0.35</v>
      </c>
      <c r="E13" s="111"/>
      <c r="F13" s="111">
        <v>0.25</v>
      </c>
      <c r="G13" s="111"/>
      <c r="H13" s="111">
        <v>0.4</v>
      </c>
      <c r="I13" s="111"/>
      <c r="J13" s="111">
        <v>0.3</v>
      </c>
      <c r="K13" s="55"/>
    </row>
    <row r="14" spans="1:11" x14ac:dyDescent="0.2">
      <c r="A14" s="53"/>
      <c r="B14" s="58" t="s">
        <v>88</v>
      </c>
      <c r="C14" s="17"/>
      <c r="D14" s="112" t="s">
        <v>52</v>
      </c>
      <c r="E14" s="106"/>
      <c r="F14" s="113" t="s">
        <v>89</v>
      </c>
      <c r="G14" s="106"/>
      <c r="H14" s="113" t="s">
        <v>90</v>
      </c>
      <c r="I14" s="106"/>
      <c r="J14" s="113" t="s">
        <v>91</v>
      </c>
      <c r="K14" s="55"/>
    </row>
    <row r="15" spans="1:11" ht="13.5" thickBot="1" x14ac:dyDescent="0.25">
      <c r="A15" s="71"/>
      <c r="B15" s="124"/>
      <c r="C15" s="124"/>
      <c r="D15" s="124"/>
      <c r="E15" s="124"/>
      <c r="F15" s="124"/>
      <c r="G15" s="124"/>
      <c r="H15" s="124"/>
      <c r="I15" s="124"/>
      <c r="J15" s="124"/>
      <c r="K15" s="104"/>
    </row>
    <row r="16" spans="1:11" ht="13.5" thickBot="1" x14ac:dyDescent="0.25">
      <c r="A16" s="53"/>
      <c r="B16" s="17"/>
      <c r="C16" s="17"/>
      <c r="D16" s="17"/>
      <c r="E16" s="17"/>
      <c r="F16" s="17"/>
      <c r="G16" s="17"/>
      <c r="H16" s="17"/>
      <c r="I16" s="17"/>
      <c r="J16" s="17"/>
    </row>
    <row r="17" spans="1:11" x14ac:dyDescent="0.2">
      <c r="A17" s="47"/>
      <c r="B17" s="48"/>
      <c r="C17" s="48"/>
      <c r="D17" s="148"/>
      <c r="E17" s="48"/>
      <c r="F17" s="148"/>
      <c r="G17" s="48"/>
      <c r="H17" s="148"/>
      <c r="I17" s="48"/>
      <c r="J17" s="148"/>
      <c r="K17" s="149"/>
    </row>
    <row r="18" spans="1:11" ht="15.75" x14ac:dyDescent="0.25">
      <c r="A18" s="53"/>
      <c r="B18" s="147" t="s">
        <v>222</v>
      </c>
      <c r="C18" s="147"/>
      <c r="D18" s="147"/>
      <c r="E18" s="147"/>
      <c r="F18" s="147"/>
      <c r="G18" s="147"/>
      <c r="H18" s="147"/>
      <c r="I18" s="147"/>
      <c r="J18" s="147"/>
      <c r="K18" s="55"/>
    </row>
    <row r="19" spans="1:11" x14ac:dyDescent="0.2">
      <c r="A19" s="53"/>
      <c r="B19" s="17"/>
      <c r="C19" s="17"/>
      <c r="D19" s="54"/>
      <c r="E19" s="17"/>
      <c r="F19" s="54"/>
      <c r="G19" s="17"/>
      <c r="H19" s="54"/>
      <c r="I19" s="17"/>
      <c r="J19" s="54"/>
      <c r="K19" s="52"/>
    </row>
    <row r="20" spans="1:11" ht="12.75" customHeight="1" x14ac:dyDescent="0.2">
      <c r="A20" s="53"/>
      <c r="B20" s="282" t="s">
        <v>105</v>
      </c>
      <c r="C20" s="282"/>
      <c r="D20" s="282"/>
      <c r="E20" s="282"/>
      <c r="F20" s="282"/>
      <c r="G20" s="282"/>
      <c r="H20" s="282"/>
      <c r="I20" s="282"/>
      <c r="J20" s="282"/>
      <c r="K20" s="55"/>
    </row>
    <row r="21" spans="1:11" x14ac:dyDescent="0.2">
      <c r="A21" s="53"/>
      <c r="B21" s="282"/>
      <c r="C21" s="282"/>
      <c r="D21" s="282"/>
      <c r="E21" s="282"/>
      <c r="F21" s="282"/>
      <c r="G21" s="282"/>
      <c r="H21" s="282"/>
      <c r="I21" s="282"/>
      <c r="J21" s="282"/>
      <c r="K21" s="55"/>
    </row>
    <row r="22" spans="1:11" x14ac:dyDescent="0.2">
      <c r="A22" s="53"/>
      <c r="B22" s="282"/>
      <c r="C22" s="282"/>
      <c r="D22" s="282"/>
      <c r="E22" s="282"/>
      <c r="F22" s="282"/>
      <c r="G22" s="282"/>
      <c r="H22" s="282"/>
      <c r="I22" s="282"/>
      <c r="J22" s="282"/>
      <c r="K22" s="55"/>
    </row>
    <row r="23" spans="1:11" x14ac:dyDescent="0.2">
      <c r="A23" s="53"/>
      <c r="B23" s="282"/>
      <c r="C23" s="282"/>
      <c r="D23" s="282"/>
      <c r="E23" s="282"/>
      <c r="F23" s="282"/>
      <c r="G23" s="282"/>
      <c r="H23" s="282"/>
      <c r="I23" s="282"/>
      <c r="J23" s="282"/>
      <c r="K23" s="55"/>
    </row>
    <row r="24" spans="1:11" x14ac:dyDescent="0.2">
      <c r="A24" s="53"/>
      <c r="B24" s="17"/>
      <c r="C24" s="17"/>
      <c r="D24" s="54"/>
      <c r="E24" s="17"/>
      <c r="F24" s="54"/>
      <c r="G24" s="17"/>
      <c r="H24" s="54"/>
      <c r="I24" s="17"/>
      <c r="J24" s="54"/>
      <c r="K24" s="55"/>
    </row>
    <row r="25" spans="1:11" x14ac:dyDescent="0.2">
      <c r="A25" s="53"/>
      <c r="B25" s="17"/>
      <c r="C25" s="17"/>
      <c r="D25" s="11" t="s">
        <v>98</v>
      </c>
      <c r="E25" s="17"/>
      <c r="F25" s="11" t="s">
        <v>38</v>
      </c>
      <c r="G25" s="17"/>
      <c r="H25" s="11" t="s">
        <v>39</v>
      </c>
      <c r="I25" s="17"/>
      <c r="J25" s="11" t="s">
        <v>40</v>
      </c>
      <c r="K25" s="55"/>
    </row>
    <row r="26" spans="1:11" x14ac:dyDescent="0.2">
      <c r="A26" s="53"/>
      <c r="B26" s="17"/>
      <c r="C26" s="17"/>
      <c r="D26" s="11" t="s">
        <v>41</v>
      </c>
      <c r="E26" s="17"/>
      <c r="F26" s="11" t="s">
        <v>42</v>
      </c>
      <c r="G26" s="17"/>
      <c r="H26" s="11" t="s">
        <v>42</v>
      </c>
      <c r="I26" s="17"/>
      <c r="J26" s="11" t="s">
        <v>42</v>
      </c>
      <c r="K26" s="55"/>
    </row>
    <row r="27" spans="1:11" ht="13.5" thickBot="1" x14ac:dyDescent="0.25">
      <c r="A27" s="53"/>
      <c r="B27" s="56" t="s">
        <v>43</v>
      </c>
      <c r="C27" s="17"/>
      <c r="D27" s="57" t="s">
        <v>44</v>
      </c>
      <c r="E27" s="17"/>
      <c r="F27" s="57" t="s">
        <v>45</v>
      </c>
      <c r="G27" s="17"/>
      <c r="H27" s="57" t="s">
        <v>46</v>
      </c>
      <c r="I27" s="17"/>
      <c r="J27" s="57" t="s">
        <v>47</v>
      </c>
      <c r="K27" s="55"/>
    </row>
    <row r="28" spans="1:11" x14ac:dyDescent="0.2">
      <c r="A28" s="53"/>
      <c r="B28" s="58"/>
      <c r="C28" s="17"/>
      <c r="D28" s="59"/>
      <c r="E28" s="17"/>
      <c r="F28" s="59"/>
      <c r="G28" s="17"/>
      <c r="H28" s="59"/>
      <c r="I28" s="17"/>
      <c r="J28" s="59"/>
      <c r="K28" s="55"/>
    </row>
    <row r="29" spans="1:11" x14ac:dyDescent="0.2">
      <c r="A29" s="53"/>
      <c r="B29" s="58" t="s">
        <v>48</v>
      </c>
      <c r="C29" s="17"/>
      <c r="D29" s="59">
        <v>4500</v>
      </c>
      <c r="E29" s="17"/>
      <c r="F29" s="59">
        <v>6250</v>
      </c>
      <c r="G29" s="17"/>
      <c r="H29" s="59">
        <v>4500</v>
      </c>
      <c r="I29" s="17"/>
      <c r="J29" s="59">
        <v>2500</v>
      </c>
      <c r="K29" s="55"/>
    </row>
    <row r="30" spans="1:11" ht="13.5" thickBot="1" x14ac:dyDescent="0.25">
      <c r="A30" s="53"/>
      <c r="B30" s="58" t="s">
        <v>49</v>
      </c>
      <c r="C30" s="60">
        <v>0.35</v>
      </c>
      <c r="D30" s="61">
        <f>-C30*D29</f>
        <v>-1575</v>
      </c>
      <c r="E30" s="60">
        <v>0.25</v>
      </c>
      <c r="F30" s="61">
        <f>-E30*F29</f>
        <v>-1562.5</v>
      </c>
      <c r="G30" s="60">
        <v>0.4</v>
      </c>
      <c r="H30" s="61">
        <f>-G30*H29</f>
        <v>-1800</v>
      </c>
      <c r="I30" s="60">
        <v>0.3</v>
      </c>
      <c r="J30" s="61">
        <f>-I30*J29</f>
        <v>-750</v>
      </c>
      <c r="K30" s="55"/>
    </row>
    <row r="31" spans="1:11" x14ac:dyDescent="0.2">
      <c r="A31" s="53"/>
      <c r="B31" s="58" t="s">
        <v>50</v>
      </c>
      <c r="C31" s="17"/>
      <c r="D31" s="62">
        <f>D29+D30</f>
        <v>2925</v>
      </c>
      <c r="E31" s="17"/>
      <c r="F31" s="62">
        <f>F29+F30</f>
        <v>4687.5</v>
      </c>
      <c r="G31" s="17"/>
      <c r="H31" s="62">
        <f>H29+H30</f>
        <v>2700</v>
      </c>
      <c r="I31" s="17"/>
      <c r="J31" s="62">
        <f>J29+J30</f>
        <v>1750</v>
      </c>
      <c r="K31" s="55"/>
    </row>
    <row r="32" spans="1:11" x14ac:dyDescent="0.2">
      <c r="A32" s="53"/>
      <c r="B32" s="58"/>
      <c r="C32" s="17"/>
      <c r="D32" s="62"/>
      <c r="E32" s="17"/>
      <c r="F32" s="62"/>
      <c r="G32" s="17"/>
      <c r="H32" s="62"/>
      <c r="I32" s="17"/>
      <c r="J32" s="62"/>
      <c r="K32" s="55"/>
    </row>
    <row r="33" spans="1:14" x14ac:dyDescent="0.2">
      <c r="A33" s="53"/>
      <c r="B33" s="58" t="s">
        <v>51</v>
      </c>
      <c r="C33" s="17"/>
      <c r="D33" s="63" t="s">
        <v>52</v>
      </c>
      <c r="E33" s="17"/>
      <c r="F33" s="64">
        <v>1.8</v>
      </c>
      <c r="G33" s="17"/>
      <c r="H33" s="65">
        <v>0.70179999999999998</v>
      </c>
      <c r="I33" s="17"/>
      <c r="J33" s="65">
        <v>7.75</v>
      </c>
      <c r="K33" s="55"/>
    </row>
    <row r="34" spans="1:14" x14ac:dyDescent="0.2">
      <c r="A34" s="53"/>
      <c r="B34" s="58" t="s">
        <v>53</v>
      </c>
      <c r="C34" s="17"/>
      <c r="D34" s="66">
        <f>D31</f>
        <v>2925</v>
      </c>
      <c r="E34" s="17"/>
      <c r="F34" s="66">
        <f>F31/F33</f>
        <v>2604.1666666666665</v>
      </c>
      <c r="G34" s="17"/>
      <c r="H34" s="66">
        <f>H31/H33</f>
        <v>3847.2499287546311</v>
      </c>
      <c r="I34" s="17"/>
      <c r="J34" s="66">
        <f>J31/J33</f>
        <v>225.80645161290323</v>
      </c>
      <c r="K34" s="55"/>
    </row>
    <row r="35" spans="1:14" x14ac:dyDescent="0.2">
      <c r="A35" s="53"/>
      <c r="B35" s="58"/>
      <c r="C35" s="17"/>
      <c r="D35" s="67"/>
      <c r="E35" s="17"/>
      <c r="F35" s="67"/>
      <c r="G35" s="17"/>
      <c r="H35" s="59"/>
      <c r="I35" s="17"/>
      <c r="J35" s="59"/>
      <c r="K35" s="55"/>
    </row>
    <row r="36" spans="1:14" x14ac:dyDescent="0.2">
      <c r="A36" s="53"/>
      <c r="B36" s="58" t="s">
        <v>54</v>
      </c>
      <c r="C36" s="17"/>
      <c r="D36" s="66">
        <f>SUM(D34:J34)</f>
        <v>9602.2230470342001</v>
      </c>
      <c r="E36" s="17"/>
      <c r="F36" s="67"/>
      <c r="G36" s="17"/>
      <c r="H36" s="59"/>
      <c r="I36" s="17"/>
      <c r="J36" s="59"/>
      <c r="K36" s="55"/>
    </row>
    <row r="37" spans="1:14" x14ac:dyDescent="0.2">
      <c r="A37" s="53"/>
      <c r="B37" s="17" t="s">
        <v>55</v>
      </c>
      <c r="C37" s="17"/>
      <c r="D37" s="67">
        <v>650</v>
      </c>
      <c r="E37" s="17"/>
      <c r="F37" s="67"/>
      <c r="G37" s="17"/>
      <c r="H37" s="67"/>
      <c r="I37" s="17"/>
      <c r="J37" s="67"/>
      <c r="K37" s="55"/>
    </row>
    <row r="38" spans="1:14" x14ac:dyDescent="0.2">
      <c r="A38" s="53"/>
      <c r="B38" s="17"/>
      <c r="C38" s="17"/>
      <c r="D38" s="67"/>
      <c r="E38" s="17"/>
      <c r="F38" s="67"/>
      <c r="G38" s="17"/>
      <c r="H38" s="67"/>
      <c r="I38" s="17"/>
      <c r="J38" s="67"/>
      <c r="K38" s="55"/>
    </row>
    <row r="39" spans="1:14" x14ac:dyDescent="0.2">
      <c r="A39" s="53"/>
      <c r="B39" s="10" t="s">
        <v>56</v>
      </c>
      <c r="C39" s="17"/>
      <c r="D39" s="97">
        <f>D36/D37</f>
        <v>14.772650841591076</v>
      </c>
      <c r="E39" s="17"/>
      <c r="F39" s="68"/>
      <c r="G39" s="17"/>
      <c r="H39" s="68"/>
      <c r="I39" s="17"/>
      <c r="J39" s="68"/>
      <c r="K39" s="55"/>
    </row>
    <row r="40" spans="1:14" x14ac:dyDescent="0.2">
      <c r="A40" s="53"/>
      <c r="B40" s="10"/>
      <c r="C40" s="17"/>
      <c r="D40" s="69"/>
      <c r="E40" s="17"/>
      <c r="F40" s="68"/>
      <c r="G40" s="17"/>
      <c r="H40" s="68"/>
      <c r="I40" s="17"/>
      <c r="J40" s="68"/>
      <c r="K40" s="55"/>
    </row>
    <row r="41" spans="1:14" x14ac:dyDescent="0.2">
      <c r="A41" s="53"/>
      <c r="B41" s="10" t="s">
        <v>57</v>
      </c>
      <c r="C41" s="17"/>
      <c r="D41" s="17"/>
      <c r="E41" s="17"/>
      <c r="F41" s="17"/>
      <c r="G41" s="17"/>
      <c r="H41" s="17"/>
      <c r="I41" s="17"/>
      <c r="J41" s="17"/>
      <c r="K41" s="55"/>
    </row>
    <row r="42" spans="1:14" x14ac:dyDescent="0.2">
      <c r="A42" s="53"/>
      <c r="B42" s="10" t="s">
        <v>58</v>
      </c>
      <c r="C42" s="17"/>
      <c r="D42" s="98">
        <f>D34/$D$36</f>
        <v>0.30461696064261212</v>
      </c>
      <c r="E42" s="17"/>
      <c r="F42" s="98">
        <f>F34/$D$36</f>
        <v>0.27120455897668455</v>
      </c>
      <c r="G42" s="17"/>
      <c r="H42" s="98">
        <f>H34/$D$36</f>
        <v>0.40066242055717666</v>
      </c>
      <c r="I42" s="17"/>
      <c r="J42" s="98">
        <f>J34/$D$36</f>
        <v>2.3516059823526714E-2</v>
      </c>
      <c r="K42" s="55"/>
    </row>
    <row r="43" spans="1:14" x14ac:dyDescent="0.2">
      <c r="A43" s="53"/>
      <c r="B43" s="10"/>
      <c r="C43" s="17"/>
      <c r="D43" s="70"/>
      <c r="E43" s="17"/>
      <c r="F43" s="70"/>
      <c r="G43" s="17"/>
      <c r="H43" s="70"/>
      <c r="I43" s="17"/>
      <c r="J43" s="70"/>
      <c r="K43" s="55"/>
    </row>
    <row r="44" spans="1:14" x14ac:dyDescent="0.2">
      <c r="A44" s="53"/>
      <c r="B44" s="10" t="s">
        <v>59</v>
      </c>
      <c r="C44" s="17"/>
      <c r="D44" s="70"/>
      <c r="E44" s="17"/>
      <c r="F44" s="70"/>
      <c r="G44" s="17"/>
      <c r="H44" s="70"/>
      <c r="I44" s="17"/>
      <c r="J44" s="70"/>
      <c r="K44" s="55"/>
    </row>
    <row r="45" spans="1:14" x14ac:dyDescent="0.2">
      <c r="A45" s="53"/>
      <c r="B45" s="10" t="s">
        <v>60</v>
      </c>
      <c r="C45" s="17"/>
      <c r="D45" s="98">
        <f>F42+H42+J42</f>
        <v>0.69538303935738788</v>
      </c>
      <c r="E45" s="17"/>
      <c r="F45" s="70"/>
      <c r="G45" s="17"/>
      <c r="H45" s="70"/>
      <c r="I45" s="17"/>
      <c r="J45" s="70"/>
      <c r="K45" s="55"/>
    </row>
    <row r="46" spans="1:14" x14ac:dyDescent="0.2">
      <c r="A46" s="53"/>
      <c r="B46" s="17"/>
      <c r="C46" s="17"/>
      <c r="D46" s="17"/>
      <c r="E46" s="17"/>
      <c r="F46" s="17"/>
      <c r="G46" s="17"/>
      <c r="H46" s="17"/>
      <c r="I46" s="17"/>
      <c r="J46" s="17"/>
      <c r="K46" s="55"/>
    </row>
    <row r="47" spans="1:14" ht="13.5" thickBot="1" x14ac:dyDescent="0.25">
      <c r="A47" s="71"/>
      <c r="B47" s="72"/>
      <c r="C47" s="72"/>
      <c r="D47" s="72"/>
      <c r="E47" s="72"/>
      <c r="F47" s="72"/>
      <c r="G47" s="72"/>
      <c r="H47" s="72"/>
      <c r="I47" s="72"/>
      <c r="J47" s="72"/>
      <c r="K47" s="73"/>
    </row>
    <row r="48" spans="1:14" x14ac:dyDescent="0.2">
      <c r="A48" s="144"/>
      <c r="B48" s="144"/>
      <c r="C48" s="144"/>
      <c r="D48" s="144"/>
      <c r="E48" s="144"/>
      <c r="F48" s="144"/>
      <c r="G48" s="144"/>
      <c r="H48" s="144"/>
      <c r="I48" s="144"/>
      <c r="J48" s="144"/>
      <c r="K48" s="144"/>
      <c r="L48" s="144"/>
      <c r="M48" s="144"/>
      <c r="N48" s="144"/>
    </row>
    <row r="49" spans="1:14" x14ac:dyDescent="0.2">
      <c r="A49" s="144"/>
      <c r="B49" s="144"/>
      <c r="C49" s="144"/>
      <c r="D49" s="144"/>
      <c r="E49" s="144"/>
      <c r="F49" s="144"/>
      <c r="G49" s="144"/>
      <c r="H49" s="144"/>
      <c r="I49" s="144"/>
      <c r="J49" s="144"/>
      <c r="K49" s="144"/>
      <c r="L49" s="144"/>
      <c r="M49" s="144"/>
      <c r="N49" s="144"/>
    </row>
    <row r="50" spans="1:14" x14ac:dyDescent="0.2">
      <c r="A50" s="144"/>
      <c r="B50" s="144"/>
      <c r="C50" s="144"/>
      <c r="D50" s="144"/>
      <c r="E50" s="144"/>
      <c r="F50" s="144"/>
      <c r="G50" s="144"/>
      <c r="H50" s="144"/>
      <c r="I50" s="144"/>
      <c r="J50" s="144"/>
      <c r="K50" s="144"/>
      <c r="L50" s="144"/>
      <c r="M50" s="144"/>
      <c r="N50" s="144"/>
    </row>
    <row r="51" spans="1:14" x14ac:dyDescent="0.2">
      <c r="A51" s="144"/>
      <c r="B51" s="144"/>
      <c r="C51" s="144"/>
      <c r="D51" s="144"/>
      <c r="E51" s="144"/>
      <c r="F51" s="144"/>
      <c r="G51" s="144"/>
      <c r="H51" s="144"/>
      <c r="I51" s="144"/>
      <c r="J51" s="144"/>
      <c r="K51" s="144"/>
      <c r="L51" s="144"/>
      <c r="M51" s="144"/>
      <c r="N51" s="144"/>
    </row>
    <row r="52" spans="1:14" x14ac:dyDescent="0.2">
      <c r="A52" s="144"/>
      <c r="B52" s="144"/>
      <c r="C52" s="144"/>
      <c r="D52" s="144"/>
      <c r="E52" s="144"/>
      <c r="F52" s="144"/>
      <c r="G52" s="144"/>
      <c r="H52" s="144"/>
      <c r="I52" s="144"/>
      <c r="J52" s="144"/>
      <c r="K52" s="144"/>
      <c r="L52" s="144"/>
      <c r="M52" s="144"/>
      <c r="N52" s="144"/>
    </row>
    <row r="53" spans="1:14" x14ac:dyDescent="0.2">
      <c r="A53" s="144"/>
      <c r="B53" s="144"/>
      <c r="C53" s="144"/>
      <c r="D53" s="144"/>
      <c r="E53" s="144"/>
      <c r="F53" s="144"/>
      <c r="G53" s="144"/>
      <c r="H53" s="144"/>
      <c r="I53" s="144"/>
      <c r="J53" s="144"/>
      <c r="K53" s="144"/>
      <c r="L53" s="144"/>
      <c r="M53" s="144"/>
      <c r="N53" s="144"/>
    </row>
    <row r="54" spans="1:14" x14ac:dyDescent="0.2">
      <c r="A54" s="144"/>
      <c r="B54" s="144"/>
      <c r="C54" s="144"/>
      <c r="D54" s="144"/>
      <c r="E54" s="144"/>
      <c r="F54" s="144"/>
      <c r="G54" s="144"/>
      <c r="H54" s="144"/>
      <c r="I54" s="144"/>
      <c r="J54" s="144"/>
      <c r="K54" s="144"/>
      <c r="L54" s="144"/>
      <c r="M54" s="144"/>
      <c r="N54" s="144"/>
    </row>
    <row r="55" spans="1:14" x14ac:dyDescent="0.2">
      <c r="A55" s="144"/>
      <c r="B55" s="144"/>
      <c r="C55" s="144"/>
      <c r="D55" s="144"/>
      <c r="E55" s="144"/>
      <c r="F55" s="144"/>
      <c r="G55" s="144"/>
      <c r="H55" s="144"/>
      <c r="I55" s="144"/>
      <c r="J55" s="144"/>
      <c r="K55" s="144"/>
      <c r="L55" s="144"/>
      <c r="M55" s="144"/>
      <c r="N55" s="144"/>
    </row>
    <row r="56" spans="1:14" x14ac:dyDescent="0.2">
      <c r="A56" s="144"/>
      <c r="B56" s="144"/>
      <c r="C56" s="144"/>
      <c r="D56" s="144"/>
      <c r="E56" s="144"/>
      <c r="F56" s="144"/>
      <c r="G56" s="144"/>
      <c r="H56" s="144"/>
      <c r="I56" s="144"/>
      <c r="J56" s="144"/>
      <c r="K56" s="144"/>
      <c r="L56" s="144"/>
      <c r="M56" s="144"/>
      <c r="N56" s="144"/>
    </row>
    <row r="57" spans="1:14" x14ac:dyDescent="0.2">
      <c r="A57" s="144"/>
      <c r="B57" s="144"/>
      <c r="C57" s="144"/>
      <c r="D57" s="144"/>
      <c r="E57" s="144"/>
      <c r="F57" s="144"/>
      <c r="G57" s="144"/>
      <c r="H57" s="144"/>
      <c r="I57" s="144"/>
      <c r="J57" s="144"/>
      <c r="K57" s="144"/>
      <c r="L57" s="144"/>
      <c r="M57" s="144"/>
      <c r="N57" s="144"/>
    </row>
    <row r="58" spans="1:14" x14ac:dyDescent="0.2">
      <c r="A58" s="144"/>
      <c r="B58" s="144"/>
      <c r="C58" s="144"/>
      <c r="D58" s="144"/>
      <c r="E58" s="144"/>
      <c r="F58" s="144"/>
      <c r="G58" s="144"/>
      <c r="H58" s="144"/>
      <c r="I58" s="144"/>
      <c r="J58" s="144"/>
      <c r="K58" s="144"/>
      <c r="L58" s="144"/>
      <c r="M58" s="144"/>
      <c r="N58" s="144"/>
    </row>
    <row r="59" spans="1:14" x14ac:dyDescent="0.2">
      <c r="A59" s="144"/>
      <c r="B59" s="144"/>
      <c r="C59" s="144"/>
      <c r="D59" s="144"/>
      <c r="E59" s="144"/>
      <c r="F59" s="144"/>
      <c r="G59" s="144"/>
      <c r="H59" s="144"/>
      <c r="I59" s="144"/>
      <c r="J59" s="144"/>
      <c r="K59" s="144"/>
      <c r="L59" s="144"/>
      <c r="M59" s="144"/>
      <c r="N59" s="144"/>
    </row>
    <row r="60" spans="1:14" x14ac:dyDescent="0.2">
      <c r="A60" s="144"/>
      <c r="B60" s="144"/>
      <c r="C60" s="144"/>
      <c r="D60" s="144"/>
      <c r="E60" s="144"/>
      <c r="F60" s="144"/>
      <c r="G60" s="144"/>
      <c r="H60" s="144"/>
      <c r="I60" s="144"/>
      <c r="J60" s="144"/>
      <c r="K60" s="144"/>
      <c r="L60" s="144"/>
      <c r="M60" s="144"/>
      <c r="N60" s="144"/>
    </row>
    <row r="61" spans="1:14" x14ac:dyDescent="0.2">
      <c r="A61" s="144"/>
      <c r="B61" s="144"/>
      <c r="C61" s="144"/>
      <c r="D61" s="144"/>
      <c r="E61" s="144"/>
      <c r="F61" s="144"/>
      <c r="G61" s="144"/>
      <c r="H61" s="144"/>
      <c r="I61" s="144"/>
      <c r="J61" s="144"/>
      <c r="K61" s="144"/>
      <c r="L61" s="144"/>
      <c r="M61" s="144"/>
      <c r="N61" s="144"/>
    </row>
    <row r="62" spans="1:14" x14ac:dyDescent="0.2">
      <c r="A62" s="144"/>
      <c r="B62" s="144"/>
      <c r="C62" s="144"/>
      <c r="D62" s="144"/>
      <c r="E62" s="144"/>
      <c r="F62" s="144"/>
      <c r="G62" s="144"/>
      <c r="H62" s="144"/>
      <c r="I62" s="144"/>
      <c r="J62" s="144"/>
      <c r="K62" s="144"/>
      <c r="L62" s="144"/>
      <c r="M62" s="144"/>
      <c r="N62" s="144"/>
    </row>
    <row r="63" spans="1:14" x14ac:dyDescent="0.2">
      <c r="A63" s="144"/>
      <c r="B63" s="144"/>
      <c r="C63" s="144"/>
      <c r="D63" s="144"/>
      <c r="E63" s="144"/>
      <c r="F63" s="144"/>
      <c r="G63" s="144"/>
      <c r="H63" s="144"/>
      <c r="I63" s="144"/>
      <c r="J63" s="144"/>
      <c r="K63" s="144"/>
      <c r="L63" s="144"/>
      <c r="M63" s="144"/>
      <c r="N63" s="144"/>
    </row>
    <row r="64" spans="1:14" x14ac:dyDescent="0.2">
      <c r="A64" s="144"/>
      <c r="B64" s="144"/>
      <c r="C64" s="144"/>
      <c r="D64" s="144"/>
      <c r="E64" s="144"/>
      <c r="F64" s="144"/>
      <c r="G64" s="144"/>
      <c r="H64" s="144"/>
      <c r="I64" s="144"/>
      <c r="J64" s="144"/>
      <c r="K64" s="144"/>
      <c r="L64" s="144"/>
      <c r="M64" s="144"/>
      <c r="N64" s="144"/>
    </row>
    <row r="65" spans="1:14" x14ac:dyDescent="0.2">
      <c r="A65" s="144"/>
      <c r="B65" s="144"/>
      <c r="C65" s="144"/>
      <c r="D65" s="144"/>
      <c r="E65" s="144"/>
      <c r="F65" s="144"/>
      <c r="G65" s="144"/>
      <c r="H65" s="144"/>
      <c r="I65" s="144"/>
      <c r="J65" s="144"/>
      <c r="K65" s="144"/>
      <c r="L65" s="144"/>
      <c r="M65" s="144"/>
      <c r="N65" s="144"/>
    </row>
    <row r="66" spans="1:14" x14ac:dyDescent="0.2">
      <c r="A66" s="144"/>
      <c r="B66" s="144"/>
      <c r="C66" s="144"/>
      <c r="D66" s="144"/>
      <c r="E66" s="144"/>
      <c r="F66" s="144"/>
      <c r="G66" s="144"/>
      <c r="H66" s="144"/>
      <c r="I66" s="144"/>
      <c r="J66" s="144"/>
      <c r="K66" s="144"/>
      <c r="L66" s="144"/>
      <c r="M66" s="144"/>
      <c r="N66" s="144"/>
    </row>
    <row r="67" spans="1:14" x14ac:dyDescent="0.2">
      <c r="A67" s="144"/>
      <c r="B67" s="144"/>
      <c r="C67" s="144"/>
      <c r="D67" s="144"/>
      <c r="E67" s="144"/>
      <c r="F67" s="144"/>
      <c r="G67" s="144"/>
      <c r="H67" s="144"/>
      <c r="I67" s="144"/>
      <c r="J67" s="144"/>
      <c r="K67" s="144"/>
      <c r="L67" s="144"/>
      <c r="M67" s="144"/>
      <c r="N67" s="144"/>
    </row>
    <row r="68" spans="1:14" x14ac:dyDescent="0.2">
      <c r="A68" s="144"/>
      <c r="B68" s="144"/>
      <c r="C68" s="144"/>
      <c r="D68" s="144"/>
      <c r="E68" s="144"/>
      <c r="F68" s="144"/>
      <c r="G68" s="144"/>
      <c r="H68" s="144"/>
      <c r="I68" s="144"/>
      <c r="J68" s="144"/>
      <c r="K68" s="144"/>
      <c r="L68" s="144"/>
      <c r="M68" s="144"/>
      <c r="N68" s="144"/>
    </row>
    <row r="69" spans="1:14" x14ac:dyDescent="0.2">
      <c r="A69" s="144"/>
      <c r="B69" s="144"/>
      <c r="C69" s="144"/>
      <c r="D69" s="144"/>
      <c r="E69" s="144"/>
      <c r="F69" s="144"/>
      <c r="G69" s="144"/>
      <c r="H69" s="144"/>
      <c r="I69" s="144"/>
      <c r="J69" s="144"/>
      <c r="K69" s="144"/>
      <c r="L69" s="144"/>
      <c r="M69" s="144"/>
      <c r="N69" s="144"/>
    </row>
  </sheetData>
  <mergeCells count="3">
    <mergeCell ref="B4:J6"/>
    <mergeCell ref="B2:J2"/>
    <mergeCell ref="B20:J23"/>
  </mergeCells>
  <phoneticPr fontId="0" type="noConversion"/>
  <printOptions horizontalCentered="1"/>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heetViews>
  <sheetFormatPr defaultColWidth="9.33203125" defaultRowHeight="12.75" x14ac:dyDescent="0.2"/>
  <cols>
    <col min="1" max="1" width="3.1640625" style="50" customWidth="1"/>
    <col min="2" max="2" width="38.1640625" style="50" customWidth="1"/>
    <col min="3" max="3" width="7.83203125" style="50" customWidth="1"/>
    <col min="4" max="4" width="14.83203125" style="50" customWidth="1"/>
    <col min="5" max="5" width="7.83203125" style="50" customWidth="1"/>
    <col min="6" max="6" width="14.83203125" style="50" customWidth="1"/>
    <col min="7" max="7" width="7.83203125" style="50" customWidth="1"/>
    <col min="8" max="8" width="14.83203125" style="50" customWidth="1"/>
    <col min="9" max="9" width="7.83203125" style="50" customWidth="1"/>
    <col min="10" max="10" width="14.83203125" style="50" customWidth="1"/>
    <col min="11" max="11" width="3.1640625" style="74" customWidth="1"/>
    <col min="12" max="16384" width="9.33203125" style="50"/>
  </cols>
  <sheetData>
    <row r="1" spans="1:11" x14ac:dyDescent="0.2">
      <c r="A1" s="47"/>
      <c r="B1" s="48"/>
      <c r="C1" s="48"/>
      <c r="D1" s="48"/>
      <c r="E1" s="48"/>
      <c r="F1" s="48"/>
      <c r="G1" s="48"/>
      <c r="H1" s="48"/>
      <c r="I1" s="48"/>
      <c r="J1" s="48"/>
      <c r="K1" s="49"/>
    </row>
    <row r="2" spans="1:11" ht="15.75" x14ac:dyDescent="0.25">
      <c r="A2" s="51"/>
      <c r="B2" s="281" t="s">
        <v>221</v>
      </c>
      <c r="C2" s="283"/>
      <c r="D2" s="283"/>
      <c r="E2" s="283"/>
      <c r="F2" s="283"/>
      <c r="G2" s="283"/>
      <c r="H2" s="283"/>
      <c r="I2" s="283"/>
      <c r="J2" s="283"/>
      <c r="K2" s="52"/>
    </row>
    <row r="3" spans="1:11" x14ac:dyDescent="0.2">
      <c r="A3" s="53"/>
      <c r="B3" s="17"/>
      <c r="C3" s="17"/>
      <c r="D3" s="54"/>
      <c r="E3" s="17"/>
      <c r="F3" s="54"/>
      <c r="G3" s="17"/>
      <c r="H3" s="54"/>
      <c r="I3" s="17"/>
      <c r="J3" s="54"/>
      <c r="K3" s="55"/>
    </row>
    <row r="4" spans="1:11" x14ac:dyDescent="0.2">
      <c r="A4" s="53"/>
      <c r="B4" s="265" t="s">
        <v>97</v>
      </c>
      <c r="C4" s="260"/>
      <c r="D4" s="260"/>
      <c r="E4" s="260"/>
      <c r="F4" s="260"/>
      <c r="G4" s="260"/>
      <c r="H4" s="260"/>
      <c r="I4" s="260"/>
      <c r="J4" s="260"/>
      <c r="K4" s="55"/>
    </row>
    <row r="5" spans="1:11" ht="27.75" customHeight="1" x14ac:dyDescent="0.2">
      <c r="A5" s="53"/>
      <c r="B5" s="260"/>
      <c r="C5" s="260"/>
      <c r="D5" s="260"/>
      <c r="E5" s="260"/>
      <c r="F5" s="260"/>
      <c r="G5" s="260"/>
      <c r="H5" s="260"/>
      <c r="I5" s="260"/>
      <c r="J5" s="260"/>
      <c r="K5" s="55"/>
    </row>
    <row r="6" spans="1:11" x14ac:dyDescent="0.2">
      <c r="A6" s="53"/>
      <c r="B6" s="17"/>
      <c r="C6" s="17"/>
      <c r="D6" s="54"/>
      <c r="E6" s="17"/>
      <c r="F6" s="54"/>
      <c r="G6" s="17"/>
      <c r="H6" s="54"/>
      <c r="I6" s="17"/>
      <c r="J6" s="54"/>
      <c r="K6" s="55"/>
    </row>
    <row r="7" spans="1:11" x14ac:dyDescent="0.2">
      <c r="A7" s="53"/>
      <c r="B7" s="17"/>
      <c r="C7" s="17"/>
      <c r="D7" s="11" t="s">
        <v>98</v>
      </c>
      <c r="E7" s="17"/>
      <c r="F7" s="11" t="s">
        <v>38</v>
      </c>
      <c r="G7" s="17"/>
      <c r="H7" s="11" t="s">
        <v>39</v>
      </c>
      <c r="I7" s="17"/>
      <c r="J7" s="11" t="s">
        <v>40</v>
      </c>
      <c r="K7" s="55"/>
    </row>
    <row r="8" spans="1:11" x14ac:dyDescent="0.2">
      <c r="A8" s="53"/>
      <c r="B8" s="17"/>
      <c r="C8" s="17"/>
      <c r="D8" s="11" t="s">
        <v>41</v>
      </c>
      <c r="E8" s="17"/>
      <c r="F8" s="11" t="s">
        <v>42</v>
      </c>
      <c r="G8" s="17"/>
      <c r="H8" s="11" t="s">
        <v>42</v>
      </c>
      <c r="I8" s="17"/>
      <c r="J8" s="11" t="s">
        <v>42</v>
      </c>
      <c r="K8" s="55"/>
    </row>
    <row r="9" spans="1:11" ht="13.5" thickBot="1" x14ac:dyDescent="0.25">
      <c r="A9" s="53"/>
      <c r="B9" s="56" t="s">
        <v>43</v>
      </c>
      <c r="C9" s="17"/>
      <c r="D9" s="57" t="s">
        <v>44</v>
      </c>
      <c r="E9" s="17"/>
      <c r="F9" s="57" t="s">
        <v>45</v>
      </c>
      <c r="G9" s="17"/>
      <c r="H9" s="57" t="s">
        <v>46</v>
      </c>
      <c r="I9" s="17"/>
      <c r="J9" s="57" t="s">
        <v>47</v>
      </c>
      <c r="K9" s="55"/>
    </row>
    <row r="10" spans="1:11" x14ac:dyDescent="0.2">
      <c r="A10" s="53"/>
      <c r="B10" s="58"/>
      <c r="C10" s="17"/>
      <c r="D10" s="59"/>
      <c r="E10" s="17"/>
      <c r="F10" s="59"/>
      <c r="G10" s="17"/>
      <c r="H10" s="59"/>
      <c r="I10" s="17"/>
      <c r="J10" s="59"/>
      <c r="K10" s="55"/>
    </row>
    <row r="11" spans="1:11" x14ac:dyDescent="0.2">
      <c r="A11" s="53"/>
      <c r="B11" s="58" t="s">
        <v>48</v>
      </c>
      <c r="C11" s="17"/>
      <c r="D11" s="59">
        <v>4500</v>
      </c>
      <c r="E11" s="17"/>
      <c r="F11" s="59">
        <v>6250</v>
      </c>
      <c r="G11" s="17"/>
      <c r="H11" s="59">
        <v>4500</v>
      </c>
      <c r="I11" s="17"/>
      <c r="J11" s="59">
        <v>2500</v>
      </c>
      <c r="K11" s="55"/>
    </row>
    <row r="12" spans="1:11" ht="13.5" thickBot="1" x14ac:dyDescent="0.25">
      <c r="A12" s="53"/>
      <c r="B12" s="58" t="s">
        <v>49</v>
      </c>
      <c r="C12" s="60">
        <v>0.35</v>
      </c>
      <c r="D12" s="61">
        <f>-C12*D11</f>
        <v>-1575</v>
      </c>
      <c r="E12" s="60">
        <v>0.25</v>
      </c>
      <c r="F12" s="61">
        <f>-E12*F11</f>
        <v>-1562.5</v>
      </c>
      <c r="G12" s="60">
        <v>0.4</v>
      </c>
      <c r="H12" s="61">
        <f>-G12*H11</f>
        <v>-1800</v>
      </c>
      <c r="I12" s="60">
        <v>0.3</v>
      </c>
      <c r="J12" s="61">
        <f>-I12*J11</f>
        <v>-750</v>
      </c>
      <c r="K12" s="55"/>
    </row>
    <row r="13" spans="1:11" x14ac:dyDescent="0.2">
      <c r="A13" s="53"/>
      <c r="B13" s="58" t="s">
        <v>50</v>
      </c>
      <c r="C13" s="17"/>
      <c r="D13" s="62">
        <f>D11+D12</f>
        <v>2925</v>
      </c>
      <c r="E13" s="17"/>
      <c r="F13" s="62">
        <f>F11+F12</f>
        <v>4687.5</v>
      </c>
      <c r="G13" s="17"/>
      <c r="H13" s="62">
        <f>H11+H12</f>
        <v>2700</v>
      </c>
      <c r="I13" s="17"/>
      <c r="J13" s="62">
        <f>J11+J12</f>
        <v>1750</v>
      </c>
      <c r="K13" s="55"/>
    </row>
    <row r="14" spans="1:11" x14ac:dyDescent="0.2">
      <c r="A14" s="53"/>
      <c r="B14" s="58"/>
      <c r="C14" s="17"/>
      <c r="D14" s="62"/>
      <c r="E14" s="17"/>
      <c r="F14" s="62"/>
      <c r="G14" s="17"/>
      <c r="H14" s="62"/>
      <c r="I14" s="17"/>
      <c r="J14" s="62"/>
      <c r="K14" s="55"/>
    </row>
    <row r="15" spans="1:11" x14ac:dyDescent="0.2">
      <c r="A15" s="53"/>
      <c r="B15" s="58" t="s">
        <v>51</v>
      </c>
      <c r="C15" s="17"/>
      <c r="D15" s="63" t="s">
        <v>52</v>
      </c>
      <c r="E15" s="17"/>
      <c r="F15" s="64">
        <v>1.8</v>
      </c>
      <c r="G15" s="17"/>
      <c r="H15" s="65">
        <v>0.70179999999999998</v>
      </c>
      <c r="I15" s="17"/>
      <c r="J15" s="65">
        <v>7.75</v>
      </c>
      <c r="K15" s="55"/>
    </row>
    <row r="16" spans="1:11" x14ac:dyDescent="0.2">
      <c r="A16" s="53"/>
      <c r="B16" s="58" t="s">
        <v>53</v>
      </c>
      <c r="C16" s="17"/>
      <c r="D16" s="66">
        <f>D13</f>
        <v>2925</v>
      </c>
      <c r="E16" s="17"/>
      <c r="F16" s="66">
        <f>F13/F15</f>
        <v>2604.1666666666665</v>
      </c>
      <c r="G16" s="17"/>
      <c r="H16" s="66">
        <f>H13/H15</f>
        <v>3847.2499287546311</v>
      </c>
      <c r="I16" s="17"/>
      <c r="J16" s="66">
        <f>J13/J15</f>
        <v>225.80645161290323</v>
      </c>
      <c r="K16" s="55"/>
    </row>
    <row r="17" spans="1:11" x14ac:dyDescent="0.2">
      <c r="A17" s="53"/>
      <c r="B17" s="58"/>
      <c r="C17" s="17"/>
      <c r="D17" s="67"/>
      <c r="E17" s="17"/>
      <c r="F17" s="67"/>
      <c r="G17" s="17"/>
      <c r="H17" s="59"/>
      <c r="I17" s="17"/>
      <c r="J17" s="59"/>
      <c r="K17" s="55"/>
    </row>
    <row r="18" spans="1:11" x14ac:dyDescent="0.2">
      <c r="A18" s="53"/>
      <c r="B18" s="58" t="s">
        <v>54</v>
      </c>
      <c r="C18" s="17"/>
      <c r="D18" s="66">
        <f>SUM(D16:J16)</f>
        <v>9602.2230470342001</v>
      </c>
      <c r="E18" s="17"/>
      <c r="F18" s="67"/>
      <c r="G18" s="17"/>
      <c r="H18" s="59"/>
      <c r="I18" s="17"/>
      <c r="J18" s="59"/>
      <c r="K18" s="55"/>
    </row>
    <row r="19" spans="1:11" x14ac:dyDescent="0.2">
      <c r="A19" s="53"/>
      <c r="B19" s="17" t="s">
        <v>55</v>
      </c>
      <c r="C19" s="17"/>
      <c r="D19" s="67">
        <v>650</v>
      </c>
      <c r="E19" s="17"/>
      <c r="F19" s="67"/>
      <c r="G19" s="17"/>
      <c r="H19" s="67"/>
      <c r="I19" s="17"/>
      <c r="J19" s="67"/>
      <c r="K19" s="55"/>
    </row>
    <row r="20" spans="1:11" x14ac:dyDescent="0.2">
      <c r="A20" s="53"/>
      <c r="B20" s="17"/>
      <c r="C20" s="17"/>
      <c r="D20" s="67"/>
      <c r="E20" s="17"/>
      <c r="F20" s="67"/>
      <c r="G20" s="17"/>
      <c r="H20" s="67"/>
      <c r="I20" s="17"/>
      <c r="J20" s="67"/>
      <c r="K20" s="55"/>
    </row>
    <row r="21" spans="1:11" x14ac:dyDescent="0.2">
      <c r="A21" s="53"/>
      <c r="B21" s="17" t="s">
        <v>61</v>
      </c>
      <c r="C21" s="17"/>
      <c r="D21" s="75">
        <f>D18/D19</f>
        <v>14.772650841591076</v>
      </c>
      <c r="E21" s="17"/>
      <c r="F21" s="68"/>
      <c r="G21" s="17"/>
      <c r="H21" s="68"/>
      <c r="I21" s="17"/>
      <c r="J21" s="68"/>
      <c r="K21" s="55"/>
    </row>
    <row r="22" spans="1:11" ht="13.5" thickBot="1" x14ac:dyDescent="0.25">
      <c r="A22" s="53"/>
      <c r="B22" s="10"/>
      <c r="C22" s="17"/>
      <c r="D22" s="69"/>
      <c r="E22" s="17"/>
      <c r="F22" s="68"/>
      <c r="G22" s="17"/>
      <c r="H22" s="68"/>
      <c r="I22" s="17"/>
      <c r="J22" s="68"/>
      <c r="K22" s="55"/>
    </row>
    <row r="23" spans="1:11" ht="14.25" thickBot="1" x14ac:dyDescent="0.3">
      <c r="A23" s="53"/>
      <c r="B23" s="284" t="s">
        <v>78</v>
      </c>
      <c r="C23" s="285"/>
      <c r="D23" s="285"/>
      <c r="E23" s="285"/>
      <c r="F23" s="285"/>
      <c r="G23" s="285"/>
      <c r="H23" s="285"/>
      <c r="I23" s="285"/>
      <c r="J23" s="286"/>
      <c r="K23" s="55"/>
    </row>
    <row r="24" spans="1:11" x14ac:dyDescent="0.2">
      <c r="A24" s="53"/>
      <c r="B24" s="10"/>
      <c r="C24" s="17"/>
      <c r="D24" s="70"/>
      <c r="E24" s="17"/>
      <c r="F24" s="70"/>
      <c r="G24" s="17"/>
      <c r="H24" s="70"/>
      <c r="I24" s="17"/>
      <c r="J24" s="70"/>
      <c r="K24" s="55"/>
    </row>
    <row r="25" spans="1:11" x14ac:dyDescent="0.2">
      <c r="A25" s="53"/>
      <c r="B25" s="17"/>
      <c r="C25" s="17"/>
      <c r="D25" s="11" t="s">
        <v>98</v>
      </c>
      <c r="E25" s="17"/>
      <c r="F25" s="11" t="s">
        <v>38</v>
      </c>
      <c r="G25" s="17"/>
      <c r="H25" s="11" t="s">
        <v>39</v>
      </c>
      <c r="I25" s="17"/>
      <c r="J25" s="11" t="s">
        <v>40</v>
      </c>
      <c r="K25" s="55"/>
    </row>
    <row r="26" spans="1:11" x14ac:dyDescent="0.2">
      <c r="A26" s="53"/>
      <c r="B26" s="17"/>
      <c r="C26" s="17"/>
      <c r="D26" s="11" t="s">
        <v>41</v>
      </c>
      <c r="E26" s="17"/>
      <c r="F26" s="11" t="s">
        <v>42</v>
      </c>
      <c r="G26" s="17"/>
      <c r="H26" s="11" t="s">
        <v>42</v>
      </c>
      <c r="I26" s="17"/>
      <c r="J26" s="11" t="s">
        <v>42</v>
      </c>
      <c r="K26" s="55"/>
    </row>
    <row r="27" spans="1:11" ht="13.5" thickBot="1" x14ac:dyDescent="0.25">
      <c r="A27" s="53"/>
      <c r="B27" s="56" t="s">
        <v>43</v>
      </c>
      <c r="C27" s="17"/>
      <c r="D27" s="57" t="s">
        <v>44</v>
      </c>
      <c r="E27" s="17"/>
      <c r="F27" s="57" t="s">
        <v>45</v>
      </c>
      <c r="G27" s="17"/>
      <c r="H27" s="57" t="s">
        <v>46</v>
      </c>
      <c r="I27" s="17"/>
      <c r="J27" s="57" t="s">
        <v>47</v>
      </c>
      <c r="K27" s="55"/>
    </row>
    <row r="28" spans="1:11" x14ac:dyDescent="0.2">
      <c r="A28" s="53"/>
      <c r="B28" s="58"/>
      <c r="C28" s="17"/>
      <c r="D28" s="59"/>
      <c r="E28" s="17"/>
      <c r="F28" s="59"/>
      <c r="G28" s="17"/>
      <c r="H28" s="59"/>
      <c r="I28" s="17"/>
      <c r="J28" s="59"/>
      <c r="K28" s="55"/>
    </row>
    <row r="29" spans="1:11" x14ac:dyDescent="0.2">
      <c r="A29" s="53"/>
      <c r="B29" s="58" t="s">
        <v>48</v>
      </c>
      <c r="C29" s="17"/>
      <c r="D29" s="59">
        <v>4500</v>
      </c>
      <c r="E29" s="17"/>
      <c r="F29" s="59">
        <v>6250</v>
      </c>
      <c r="G29" s="17"/>
      <c r="H29" s="59">
        <v>4500</v>
      </c>
      <c r="I29" s="17"/>
      <c r="J29" s="59">
        <v>2500</v>
      </c>
      <c r="K29" s="55"/>
    </row>
    <row r="30" spans="1:11" ht="13.5" thickBot="1" x14ac:dyDescent="0.25">
      <c r="A30" s="53"/>
      <c r="B30" s="58" t="s">
        <v>49</v>
      </c>
      <c r="C30" s="60">
        <v>0.35</v>
      </c>
      <c r="D30" s="61">
        <f>-C30*D29</f>
        <v>-1575</v>
      </c>
      <c r="E30" s="60">
        <v>0.25</v>
      </c>
      <c r="F30" s="61">
        <f>-E30*F29</f>
        <v>-1562.5</v>
      </c>
      <c r="G30" s="60">
        <v>0.4</v>
      </c>
      <c r="H30" s="61">
        <f>-G30*H29</f>
        <v>-1800</v>
      </c>
      <c r="I30" s="60">
        <v>0.3</v>
      </c>
      <c r="J30" s="61">
        <f>-I30*J29</f>
        <v>-750</v>
      </c>
      <c r="K30" s="55"/>
    </row>
    <row r="31" spans="1:11" x14ac:dyDescent="0.2">
      <c r="A31" s="53"/>
      <c r="B31" s="58" t="s">
        <v>50</v>
      </c>
      <c r="C31" s="17"/>
      <c r="D31" s="62">
        <f>D29+D30</f>
        <v>2925</v>
      </c>
      <c r="E31" s="17"/>
      <c r="F31" s="62">
        <f>F29+F30</f>
        <v>4687.5</v>
      </c>
      <c r="G31" s="17"/>
      <c r="H31" s="62">
        <f>H29+H30</f>
        <v>2700</v>
      </c>
      <c r="I31" s="17"/>
      <c r="J31" s="62">
        <f>J29+J30</f>
        <v>1750</v>
      </c>
      <c r="K31" s="55"/>
    </row>
    <row r="32" spans="1:11" x14ac:dyDescent="0.2">
      <c r="A32" s="53"/>
      <c r="B32" s="58"/>
      <c r="C32" s="17"/>
      <c r="D32" s="62"/>
      <c r="E32" s="17"/>
      <c r="F32" s="62"/>
      <c r="G32" s="17"/>
      <c r="H32" s="62"/>
      <c r="I32" s="17"/>
      <c r="J32" s="62"/>
      <c r="K32" s="55"/>
    </row>
    <row r="33" spans="1:11" x14ac:dyDescent="0.2">
      <c r="A33" s="53"/>
      <c r="B33" s="58" t="s">
        <v>51</v>
      </c>
      <c r="C33" s="17"/>
      <c r="D33" s="63" t="s">
        <v>52</v>
      </c>
      <c r="E33" s="17"/>
      <c r="F33" s="99">
        <v>3</v>
      </c>
      <c r="G33" s="17"/>
      <c r="H33" s="65">
        <v>0.70179999999999998</v>
      </c>
      <c r="I33" s="17"/>
      <c r="J33" s="65">
        <v>7.75</v>
      </c>
      <c r="K33" s="55"/>
    </row>
    <row r="34" spans="1:11" x14ac:dyDescent="0.2">
      <c r="A34" s="53"/>
      <c r="B34" s="58" t="s">
        <v>53</v>
      </c>
      <c r="C34" s="17"/>
      <c r="D34" s="66">
        <f>D31</f>
        <v>2925</v>
      </c>
      <c r="E34" s="17"/>
      <c r="F34" s="66">
        <f>F31/F33</f>
        <v>1562.5</v>
      </c>
      <c r="G34" s="17"/>
      <c r="H34" s="66">
        <f>H31/H33</f>
        <v>3847.2499287546311</v>
      </c>
      <c r="I34" s="17"/>
      <c r="J34" s="66">
        <f>J31/J33</f>
        <v>225.80645161290323</v>
      </c>
      <c r="K34" s="55"/>
    </row>
    <row r="35" spans="1:11" x14ac:dyDescent="0.2">
      <c r="A35" s="53"/>
      <c r="B35" s="58"/>
      <c r="C35" s="17"/>
      <c r="D35" s="67"/>
      <c r="E35" s="17"/>
      <c r="F35" s="67"/>
      <c r="G35" s="17"/>
      <c r="H35" s="59"/>
      <c r="I35" s="17"/>
      <c r="J35" s="59"/>
      <c r="K35" s="55"/>
    </row>
    <row r="36" spans="1:11" x14ac:dyDescent="0.2">
      <c r="A36" s="53"/>
      <c r="B36" s="58" t="s">
        <v>54</v>
      </c>
      <c r="C36" s="17"/>
      <c r="D36" s="66">
        <f>SUM(D34:J34)</f>
        <v>8560.5563803675341</v>
      </c>
      <c r="E36" s="17"/>
      <c r="F36" s="67"/>
      <c r="G36" s="17"/>
      <c r="H36" s="59"/>
      <c r="I36" s="17"/>
      <c r="J36" s="59"/>
      <c r="K36" s="55"/>
    </row>
    <row r="37" spans="1:11" x14ac:dyDescent="0.2">
      <c r="A37" s="53"/>
      <c r="B37" s="17" t="s">
        <v>55</v>
      </c>
      <c r="C37" s="17"/>
      <c r="D37" s="67">
        <v>650</v>
      </c>
      <c r="E37" s="17"/>
      <c r="F37" s="67"/>
      <c r="G37" s="17"/>
      <c r="H37" s="67"/>
      <c r="I37" s="17"/>
      <c r="J37" s="67"/>
      <c r="K37" s="55"/>
    </row>
    <row r="38" spans="1:11" x14ac:dyDescent="0.2">
      <c r="A38" s="53"/>
      <c r="B38" s="17"/>
      <c r="C38" s="17"/>
      <c r="D38" s="67"/>
      <c r="E38" s="17"/>
      <c r="F38" s="67"/>
      <c r="G38" s="17"/>
      <c r="H38" s="67"/>
      <c r="I38" s="17"/>
      <c r="J38" s="67"/>
      <c r="K38" s="55"/>
    </row>
    <row r="39" spans="1:11" x14ac:dyDescent="0.2">
      <c r="A39" s="53"/>
      <c r="B39" s="17" t="s">
        <v>79</v>
      </c>
      <c r="C39" s="17"/>
      <c r="D39" s="75">
        <f>D36/D37</f>
        <v>13.170086739026976</v>
      </c>
      <c r="E39" s="17"/>
      <c r="F39" s="68"/>
      <c r="G39" s="17"/>
      <c r="H39" s="68"/>
      <c r="I39" s="17"/>
      <c r="J39" s="68"/>
      <c r="K39" s="55"/>
    </row>
    <row r="40" spans="1:11" x14ac:dyDescent="0.2">
      <c r="A40" s="53"/>
      <c r="B40" s="10"/>
      <c r="C40" s="17"/>
      <c r="D40" s="69"/>
      <c r="E40" s="17"/>
      <c r="F40" s="68"/>
      <c r="G40" s="17"/>
      <c r="H40" s="68"/>
      <c r="I40" s="17"/>
      <c r="J40" s="68"/>
      <c r="K40" s="55"/>
    </row>
    <row r="41" spans="1:11" x14ac:dyDescent="0.2">
      <c r="A41" s="53"/>
      <c r="B41" s="10" t="s">
        <v>80</v>
      </c>
      <c r="C41" s="17"/>
      <c r="D41" s="98">
        <f>(D39-D21)/(D21)</f>
        <v>-0.1084818235906737</v>
      </c>
      <c r="E41" s="17"/>
      <c r="G41" s="17"/>
      <c r="H41" s="17"/>
      <c r="J41" s="17"/>
      <c r="K41" s="55"/>
    </row>
    <row r="42" spans="1:11" x14ac:dyDescent="0.2">
      <c r="A42" s="53"/>
      <c r="B42" s="10"/>
      <c r="C42" s="17"/>
      <c r="D42" s="17"/>
      <c r="E42" s="17"/>
      <c r="F42" s="17"/>
      <c r="G42" s="17"/>
      <c r="H42" s="17"/>
      <c r="I42" s="17"/>
      <c r="J42" s="17"/>
      <c r="K42" s="55"/>
    </row>
    <row r="43" spans="1:11" ht="13.5" thickBot="1" x14ac:dyDescent="0.25">
      <c r="A43" s="71"/>
      <c r="B43" s="72"/>
      <c r="C43" s="72"/>
      <c r="D43" s="72"/>
      <c r="E43" s="72"/>
      <c r="F43" s="72"/>
      <c r="G43" s="72"/>
      <c r="H43" s="72"/>
      <c r="I43" s="72"/>
      <c r="J43" s="72"/>
      <c r="K43" s="73"/>
    </row>
  </sheetData>
  <mergeCells count="3">
    <mergeCell ref="B2:J2"/>
    <mergeCell ref="B23:J23"/>
    <mergeCell ref="B4:J5"/>
  </mergeCells>
  <phoneticPr fontId="0" type="noConversion"/>
  <printOptions horizontalCentered="1"/>
  <pageMargins left="0.75" right="0.75" top="1" bottom="1" header="0.5" footer="0.5"/>
  <pageSetup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heetViews>
  <sheetFormatPr defaultColWidth="9.33203125" defaultRowHeight="12.75" x14ac:dyDescent="0.2"/>
  <cols>
    <col min="1" max="1" width="3.1640625" style="50" customWidth="1"/>
    <col min="2" max="2" width="38.1640625" style="50" customWidth="1"/>
    <col min="3" max="3" width="7.83203125" style="50" customWidth="1"/>
    <col min="4" max="4" width="14.83203125" style="50" customWidth="1"/>
    <col min="5" max="5" width="7.83203125" style="50" customWidth="1"/>
    <col min="6" max="6" width="14.83203125" style="50" customWidth="1"/>
    <col min="7" max="7" width="7.83203125" style="50" customWidth="1"/>
    <col min="8" max="8" width="14.83203125" style="50" customWidth="1"/>
    <col min="9" max="9" width="7.83203125" style="50" customWidth="1"/>
    <col min="10" max="10" width="14.83203125" style="50" customWidth="1"/>
    <col min="11" max="11" width="3.1640625" style="74" customWidth="1"/>
    <col min="12" max="16384" width="9.33203125" style="50"/>
  </cols>
  <sheetData>
    <row r="1" spans="1:11" x14ac:dyDescent="0.2">
      <c r="A1" s="47"/>
      <c r="B1" s="48"/>
      <c r="C1" s="48"/>
      <c r="D1" s="48"/>
      <c r="E1" s="48"/>
      <c r="F1" s="48"/>
      <c r="G1" s="48"/>
      <c r="H1" s="48"/>
      <c r="I1" s="48"/>
      <c r="J1" s="48"/>
      <c r="K1" s="49"/>
    </row>
    <row r="2" spans="1:11" ht="15.75" x14ac:dyDescent="0.25">
      <c r="A2" s="51"/>
      <c r="B2" s="281" t="s">
        <v>220</v>
      </c>
      <c r="C2" s="283"/>
      <c r="D2" s="283"/>
      <c r="E2" s="283"/>
      <c r="F2" s="283"/>
      <c r="G2" s="283"/>
      <c r="H2" s="283"/>
      <c r="I2" s="283"/>
      <c r="J2" s="283"/>
      <c r="K2" s="52"/>
    </row>
    <row r="3" spans="1:11" x14ac:dyDescent="0.2">
      <c r="A3" s="53"/>
      <c r="B3" s="17"/>
      <c r="C3" s="17"/>
      <c r="D3" s="54"/>
      <c r="E3" s="17"/>
      <c r="F3" s="54"/>
      <c r="G3" s="17"/>
      <c r="H3" s="54"/>
      <c r="I3" s="17"/>
      <c r="J3" s="54"/>
      <c r="K3" s="55"/>
    </row>
    <row r="4" spans="1:11" x14ac:dyDescent="0.2">
      <c r="A4" s="53"/>
      <c r="B4" s="265" t="s">
        <v>106</v>
      </c>
      <c r="C4" s="262"/>
      <c r="D4" s="262"/>
      <c r="E4" s="262"/>
      <c r="F4" s="262"/>
      <c r="G4" s="262"/>
      <c r="H4" s="262"/>
      <c r="I4" s="262"/>
      <c r="J4" s="262"/>
      <c r="K4" s="55"/>
    </row>
    <row r="5" spans="1:11" ht="24.75" customHeight="1" x14ac:dyDescent="0.2">
      <c r="A5" s="53"/>
      <c r="B5" s="262"/>
      <c r="C5" s="262"/>
      <c r="D5" s="262"/>
      <c r="E5" s="262"/>
      <c r="F5" s="262"/>
      <c r="G5" s="262"/>
      <c r="H5" s="262"/>
      <c r="I5" s="262"/>
      <c r="J5" s="262"/>
      <c r="K5" s="55"/>
    </row>
    <row r="6" spans="1:11" x14ac:dyDescent="0.2">
      <c r="A6" s="53"/>
      <c r="B6" s="17"/>
      <c r="C6" s="17"/>
      <c r="D6" s="54"/>
      <c r="E6" s="17"/>
      <c r="F6" s="54"/>
      <c r="G6" s="17"/>
      <c r="H6" s="54"/>
      <c r="I6" s="17"/>
      <c r="J6" s="54"/>
      <c r="K6" s="55"/>
    </row>
    <row r="7" spans="1:11" x14ac:dyDescent="0.2">
      <c r="A7" s="53"/>
      <c r="B7" s="17"/>
      <c r="C7" s="17"/>
      <c r="D7" s="11" t="s">
        <v>98</v>
      </c>
      <c r="E7" s="17"/>
      <c r="F7" s="11" t="s">
        <v>38</v>
      </c>
      <c r="G7" s="17"/>
      <c r="H7" s="11" t="s">
        <v>39</v>
      </c>
      <c r="I7" s="17"/>
      <c r="J7" s="11" t="s">
        <v>40</v>
      </c>
      <c r="K7" s="55"/>
    </row>
    <row r="8" spans="1:11" x14ac:dyDescent="0.2">
      <c r="A8" s="53"/>
      <c r="B8" s="17"/>
      <c r="C8" s="17"/>
      <c r="D8" s="11" t="s">
        <v>41</v>
      </c>
      <c r="E8" s="17"/>
      <c r="F8" s="11" t="s">
        <v>42</v>
      </c>
      <c r="G8" s="17"/>
      <c r="H8" s="11" t="s">
        <v>42</v>
      </c>
      <c r="I8" s="17"/>
      <c r="J8" s="11" t="s">
        <v>42</v>
      </c>
      <c r="K8" s="55"/>
    </row>
    <row r="9" spans="1:11" ht="13.5" thickBot="1" x14ac:dyDescent="0.25">
      <c r="A9" s="53"/>
      <c r="B9" s="56" t="s">
        <v>43</v>
      </c>
      <c r="C9" s="17"/>
      <c r="D9" s="57" t="s">
        <v>44</v>
      </c>
      <c r="E9" s="17"/>
      <c r="F9" s="57" t="s">
        <v>45</v>
      </c>
      <c r="G9" s="17"/>
      <c r="H9" s="57" t="s">
        <v>46</v>
      </c>
      <c r="I9" s="17"/>
      <c r="J9" s="57" t="s">
        <v>47</v>
      </c>
      <c r="K9" s="55"/>
    </row>
    <row r="10" spans="1:11" x14ac:dyDescent="0.2">
      <c r="A10" s="53"/>
      <c r="B10" s="58"/>
      <c r="C10" s="17"/>
      <c r="D10" s="59"/>
      <c r="E10" s="17"/>
      <c r="F10" s="59"/>
      <c r="G10" s="17"/>
      <c r="H10" s="59"/>
      <c r="I10" s="17"/>
      <c r="J10" s="59"/>
      <c r="K10" s="55"/>
    </row>
    <row r="11" spans="1:11" x14ac:dyDescent="0.2">
      <c r="A11" s="53"/>
      <c r="B11" s="58" t="s">
        <v>48</v>
      </c>
      <c r="C11" s="17"/>
      <c r="D11" s="59">
        <v>4500</v>
      </c>
      <c r="E11" s="17"/>
      <c r="F11" s="59">
        <v>6250</v>
      </c>
      <c r="G11" s="17"/>
      <c r="H11" s="59">
        <v>4500</v>
      </c>
      <c r="I11" s="17"/>
      <c r="J11" s="59">
        <v>2500</v>
      </c>
      <c r="K11" s="55"/>
    </row>
    <row r="12" spans="1:11" ht="13.5" thickBot="1" x14ac:dyDescent="0.25">
      <c r="A12" s="53"/>
      <c r="B12" s="58" t="s">
        <v>49</v>
      </c>
      <c r="C12" s="60">
        <v>0.35</v>
      </c>
      <c r="D12" s="61">
        <f>-C12*D11</f>
        <v>-1575</v>
      </c>
      <c r="E12" s="60">
        <v>0.25</v>
      </c>
      <c r="F12" s="61">
        <f>-E12*F11</f>
        <v>-1562.5</v>
      </c>
      <c r="G12" s="60">
        <v>0.4</v>
      </c>
      <c r="H12" s="61">
        <f>-G12*H11</f>
        <v>-1800</v>
      </c>
      <c r="I12" s="60">
        <v>0.3</v>
      </c>
      <c r="J12" s="61">
        <f>-I12*J11</f>
        <v>-750</v>
      </c>
      <c r="K12" s="55"/>
    </row>
    <row r="13" spans="1:11" x14ac:dyDescent="0.2">
      <c r="A13" s="53"/>
      <c r="B13" s="58" t="s">
        <v>50</v>
      </c>
      <c r="C13" s="17"/>
      <c r="D13" s="62">
        <f>D11+D12</f>
        <v>2925</v>
      </c>
      <c r="E13" s="17"/>
      <c r="F13" s="62">
        <f>F11+F12</f>
        <v>4687.5</v>
      </c>
      <c r="G13" s="17"/>
      <c r="H13" s="62">
        <f>H11+H12</f>
        <v>2700</v>
      </c>
      <c r="I13" s="17"/>
      <c r="J13" s="62">
        <f>J11+J12</f>
        <v>1750</v>
      </c>
      <c r="K13" s="55"/>
    </row>
    <row r="14" spans="1:11" x14ac:dyDescent="0.2">
      <c r="A14" s="53"/>
      <c r="B14" s="58"/>
      <c r="C14" s="17"/>
      <c r="D14" s="62"/>
      <c r="E14" s="17"/>
      <c r="F14" s="62"/>
      <c r="G14" s="17"/>
      <c r="H14" s="62"/>
      <c r="I14" s="17"/>
      <c r="J14" s="62"/>
      <c r="K14" s="55"/>
    </row>
    <row r="15" spans="1:11" x14ac:dyDescent="0.2">
      <c r="A15" s="53"/>
      <c r="B15" s="58" t="s">
        <v>51</v>
      </c>
      <c r="C15" s="17"/>
      <c r="D15" s="63" t="s">
        <v>52</v>
      </c>
      <c r="E15" s="17"/>
      <c r="F15" s="64">
        <v>1.8</v>
      </c>
      <c r="G15" s="17"/>
      <c r="H15" s="65">
        <v>0.70179999999999998</v>
      </c>
      <c r="I15" s="17"/>
      <c r="J15" s="65">
        <v>7.75</v>
      </c>
      <c r="K15" s="55"/>
    </row>
    <row r="16" spans="1:11" x14ac:dyDescent="0.2">
      <c r="A16" s="53"/>
      <c r="B16" s="58" t="s">
        <v>53</v>
      </c>
      <c r="C16" s="17"/>
      <c r="D16" s="66">
        <f>D13</f>
        <v>2925</v>
      </c>
      <c r="E16" s="17"/>
      <c r="F16" s="66">
        <f>F13/F15</f>
        <v>2604.1666666666665</v>
      </c>
      <c r="G16" s="17"/>
      <c r="H16" s="66">
        <f>H13/H15</f>
        <v>3847.2499287546311</v>
      </c>
      <c r="I16" s="17"/>
      <c r="J16" s="66">
        <f>J13/J15</f>
        <v>225.80645161290323</v>
      </c>
      <c r="K16" s="55"/>
    </row>
    <row r="17" spans="1:11" x14ac:dyDescent="0.2">
      <c r="A17" s="53"/>
      <c r="B17" s="58"/>
      <c r="C17" s="17"/>
      <c r="D17" s="67"/>
      <c r="E17" s="17"/>
      <c r="F17" s="67"/>
      <c r="G17" s="17"/>
      <c r="H17" s="59"/>
      <c r="I17" s="17"/>
      <c r="J17" s="59"/>
      <c r="K17" s="55"/>
    </row>
    <row r="18" spans="1:11" x14ac:dyDescent="0.2">
      <c r="A18" s="53"/>
      <c r="B18" s="58" t="s">
        <v>54</v>
      </c>
      <c r="C18" s="17"/>
      <c r="D18" s="66">
        <f>SUM(D16:J16)</f>
        <v>9602.2230470342001</v>
      </c>
      <c r="E18" s="17"/>
      <c r="F18" s="67"/>
      <c r="G18" s="17"/>
      <c r="H18" s="59"/>
      <c r="I18" s="17"/>
      <c r="J18" s="59"/>
      <c r="K18" s="55"/>
    </row>
    <row r="19" spans="1:11" x14ac:dyDescent="0.2">
      <c r="A19" s="53"/>
      <c r="B19" s="17" t="s">
        <v>55</v>
      </c>
      <c r="C19" s="17"/>
      <c r="D19" s="67">
        <v>650</v>
      </c>
      <c r="E19" s="17"/>
      <c r="F19" s="67"/>
      <c r="G19" s="17"/>
      <c r="H19" s="67"/>
      <c r="I19" s="17"/>
      <c r="J19" s="67"/>
      <c r="K19" s="55"/>
    </row>
    <row r="20" spans="1:11" x14ac:dyDescent="0.2">
      <c r="A20" s="53"/>
      <c r="B20" s="17"/>
      <c r="C20" s="17"/>
      <c r="D20" s="67"/>
      <c r="E20" s="17"/>
      <c r="F20" s="67"/>
      <c r="G20" s="17"/>
      <c r="H20" s="67"/>
      <c r="I20" s="17"/>
      <c r="J20" s="67"/>
      <c r="K20" s="55"/>
    </row>
    <row r="21" spans="1:11" x14ac:dyDescent="0.2">
      <c r="A21" s="53"/>
      <c r="B21" s="17" t="s">
        <v>61</v>
      </c>
      <c r="C21" s="17"/>
      <c r="D21" s="75">
        <f>D18/D19</f>
        <v>14.772650841591076</v>
      </c>
      <c r="E21" s="17"/>
      <c r="F21" s="68"/>
      <c r="G21" s="17"/>
      <c r="H21" s="68"/>
      <c r="I21" s="17"/>
      <c r="J21" s="68"/>
      <c r="K21" s="55"/>
    </row>
    <row r="22" spans="1:11" ht="13.5" thickBot="1" x14ac:dyDescent="0.25">
      <c r="A22" s="53"/>
      <c r="B22" s="10"/>
      <c r="C22" s="17"/>
      <c r="D22" s="69"/>
      <c r="E22" s="17"/>
      <c r="F22" s="68"/>
      <c r="G22" s="17"/>
      <c r="H22" s="68"/>
      <c r="I22" s="17"/>
      <c r="J22" s="68"/>
      <c r="K22" s="55"/>
    </row>
    <row r="23" spans="1:11" ht="14.25" thickBot="1" x14ac:dyDescent="0.3">
      <c r="A23" s="53"/>
      <c r="B23" s="284" t="s">
        <v>96</v>
      </c>
      <c r="C23" s="285"/>
      <c r="D23" s="285"/>
      <c r="E23" s="285"/>
      <c r="F23" s="285"/>
      <c r="G23" s="285"/>
      <c r="H23" s="285"/>
      <c r="I23" s="285"/>
      <c r="J23" s="286"/>
      <c r="K23" s="55"/>
    </row>
    <row r="24" spans="1:11" x14ac:dyDescent="0.2">
      <c r="A24" s="53"/>
      <c r="B24" s="10"/>
      <c r="C24" s="17"/>
      <c r="D24" s="70"/>
      <c r="E24" s="17"/>
      <c r="F24" s="70"/>
      <c r="G24" s="17"/>
      <c r="H24" s="70"/>
      <c r="I24" s="17"/>
      <c r="J24" s="70"/>
      <c r="K24" s="55"/>
    </row>
    <row r="25" spans="1:11" x14ac:dyDescent="0.2">
      <c r="A25" s="53"/>
      <c r="B25" s="17"/>
      <c r="C25" s="17"/>
      <c r="D25" s="11" t="s">
        <v>98</v>
      </c>
      <c r="E25" s="17"/>
      <c r="F25" s="11" t="s">
        <v>38</v>
      </c>
      <c r="G25" s="17"/>
      <c r="H25" s="11" t="s">
        <v>39</v>
      </c>
      <c r="I25" s="17"/>
      <c r="J25" s="11" t="s">
        <v>40</v>
      </c>
      <c r="K25" s="55"/>
    </row>
    <row r="26" spans="1:11" x14ac:dyDescent="0.2">
      <c r="A26" s="53"/>
      <c r="B26" s="17"/>
      <c r="C26" s="17"/>
      <c r="D26" s="11" t="s">
        <v>41</v>
      </c>
      <c r="E26" s="17"/>
      <c r="F26" s="11" t="s">
        <v>42</v>
      </c>
      <c r="G26" s="17"/>
      <c r="H26" s="11" t="s">
        <v>42</v>
      </c>
      <c r="I26" s="17"/>
      <c r="J26" s="11" t="s">
        <v>42</v>
      </c>
      <c r="K26" s="55"/>
    </row>
    <row r="27" spans="1:11" ht="13.5" thickBot="1" x14ac:dyDescent="0.25">
      <c r="A27" s="53"/>
      <c r="B27" s="56" t="s">
        <v>43</v>
      </c>
      <c r="C27" s="17"/>
      <c r="D27" s="57" t="s">
        <v>44</v>
      </c>
      <c r="E27" s="17"/>
      <c r="F27" s="57" t="s">
        <v>45</v>
      </c>
      <c r="G27" s="17"/>
      <c r="H27" s="57" t="s">
        <v>46</v>
      </c>
      <c r="I27" s="17"/>
      <c r="J27" s="57" t="s">
        <v>47</v>
      </c>
      <c r="K27" s="55"/>
    </row>
    <row r="28" spans="1:11" x14ac:dyDescent="0.2">
      <c r="A28" s="53"/>
      <c r="B28" s="58"/>
      <c r="C28" s="17"/>
      <c r="D28" s="59"/>
      <c r="E28" s="17"/>
      <c r="F28" s="59"/>
      <c r="G28" s="17"/>
      <c r="H28" s="59"/>
      <c r="I28" s="17"/>
      <c r="J28" s="59"/>
      <c r="K28" s="55"/>
    </row>
    <row r="29" spans="1:11" x14ac:dyDescent="0.2">
      <c r="A29" s="53"/>
      <c r="B29" s="58" t="s">
        <v>48</v>
      </c>
      <c r="C29" s="17"/>
      <c r="D29" s="59">
        <v>4500</v>
      </c>
      <c r="E29" s="17"/>
      <c r="F29" s="100">
        <v>5800</v>
      </c>
      <c r="G29" s="17"/>
      <c r="H29" s="59">
        <v>4500</v>
      </c>
      <c r="I29" s="17"/>
      <c r="J29" s="59">
        <v>2500</v>
      </c>
      <c r="K29" s="55"/>
    </row>
    <row r="30" spans="1:11" ht="13.5" thickBot="1" x14ac:dyDescent="0.25">
      <c r="A30" s="53"/>
      <c r="B30" s="58" t="s">
        <v>49</v>
      </c>
      <c r="C30" s="60">
        <v>0.35</v>
      </c>
      <c r="D30" s="61">
        <f>-C30*D29</f>
        <v>-1575</v>
      </c>
      <c r="E30" s="60">
        <v>0.25</v>
      </c>
      <c r="F30" s="61">
        <f>-E30*F29</f>
        <v>-1450</v>
      </c>
      <c r="G30" s="60">
        <v>0.4</v>
      </c>
      <c r="H30" s="61">
        <f>-G30*H29</f>
        <v>-1800</v>
      </c>
      <c r="I30" s="60">
        <v>0.3</v>
      </c>
      <c r="J30" s="61">
        <f>-I30*J29</f>
        <v>-750</v>
      </c>
      <c r="K30" s="55"/>
    </row>
    <row r="31" spans="1:11" x14ac:dyDescent="0.2">
      <c r="A31" s="53"/>
      <c r="B31" s="58" t="s">
        <v>50</v>
      </c>
      <c r="C31" s="17"/>
      <c r="D31" s="62">
        <f>D29+D30</f>
        <v>2925</v>
      </c>
      <c r="E31" s="17"/>
      <c r="F31" s="62">
        <f>F29+F30</f>
        <v>4350</v>
      </c>
      <c r="G31" s="17"/>
      <c r="H31" s="62">
        <f>H29+H30</f>
        <v>2700</v>
      </c>
      <c r="I31" s="17"/>
      <c r="J31" s="62">
        <f>J29+J30</f>
        <v>1750</v>
      </c>
      <c r="K31" s="55"/>
    </row>
    <row r="32" spans="1:11" x14ac:dyDescent="0.2">
      <c r="A32" s="53"/>
      <c r="B32" s="58"/>
      <c r="C32" s="17"/>
      <c r="D32" s="62"/>
      <c r="E32" s="17"/>
      <c r="F32" s="62"/>
      <c r="G32" s="17"/>
      <c r="H32" s="62"/>
      <c r="I32" s="17"/>
      <c r="J32" s="62"/>
      <c r="K32" s="55"/>
    </row>
    <row r="33" spans="1:11" x14ac:dyDescent="0.2">
      <c r="A33" s="53"/>
      <c r="B33" s="58" t="s">
        <v>51</v>
      </c>
      <c r="C33" s="17"/>
      <c r="D33" s="63" t="s">
        <v>52</v>
      </c>
      <c r="E33" s="17"/>
      <c r="F33" s="99">
        <v>3</v>
      </c>
      <c r="G33" s="17"/>
      <c r="H33" s="65">
        <v>0.70179999999999998</v>
      </c>
      <c r="I33" s="17"/>
      <c r="J33" s="65">
        <v>7.75</v>
      </c>
      <c r="K33" s="55"/>
    </row>
    <row r="34" spans="1:11" x14ac:dyDescent="0.2">
      <c r="A34" s="53"/>
      <c r="B34" s="58" t="s">
        <v>53</v>
      </c>
      <c r="C34" s="17"/>
      <c r="D34" s="66">
        <f>D31</f>
        <v>2925</v>
      </c>
      <c r="E34" s="17"/>
      <c r="F34" s="66">
        <f>F31/F33</f>
        <v>1450</v>
      </c>
      <c r="G34" s="17"/>
      <c r="H34" s="66">
        <f>H31/H33</f>
        <v>3847.2499287546311</v>
      </c>
      <c r="I34" s="17"/>
      <c r="J34" s="66">
        <f>J31/J33</f>
        <v>225.80645161290323</v>
      </c>
      <c r="K34" s="55"/>
    </row>
    <row r="35" spans="1:11" x14ac:dyDescent="0.2">
      <c r="A35" s="53"/>
      <c r="B35" s="58"/>
      <c r="C35" s="17"/>
      <c r="D35" s="67"/>
      <c r="E35" s="17"/>
      <c r="F35" s="67"/>
      <c r="G35" s="17"/>
      <c r="H35" s="59"/>
      <c r="I35" s="17"/>
      <c r="J35" s="59"/>
      <c r="K35" s="55"/>
    </row>
    <row r="36" spans="1:11" x14ac:dyDescent="0.2">
      <c r="A36" s="53"/>
      <c r="B36" s="58" t="s">
        <v>54</v>
      </c>
      <c r="C36" s="17"/>
      <c r="D36" s="66">
        <f>SUM(D34:J34)</f>
        <v>8448.0563803675341</v>
      </c>
      <c r="E36" s="17"/>
      <c r="F36" s="67"/>
      <c r="G36" s="17"/>
      <c r="H36" s="59"/>
      <c r="I36" s="17"/>
      <c r="J36" s="59"/>
      <c r="K36" s="55"/>
    </row>
    <row r="37" spans="1:11" x14ac:dyDescent="0.2">
      <c r="A37" s="53"/>
      <c r="B37" s="17" t="s">
        <v>55</v>
      </c>
      <c r="C37" s="17"/>
      <c r="D37" s="67">
        <v>650</v>
      </c>
      <c r="E37" s="17"/>
      <c r="F37" s="67"/>
      <c r="G37" s="17"/>
      <c r="H37" s="67"/>
      <c r="I37" s="17"/>
      <c r="J37" s="67"/>
      <c r="K37" s="55"/>
    </row>
    <row r="38" spans="1:11" x14ac:dyDescent="0.2">
      <c r="A38" s="53"/>
      <c r="B38" s="17"/>
      <c r="C38" s="17"/>
      <c r="D38" s="67"/>
      <c r="E38" s="17"/>
      <c r="F38" s="67"/>
      <c r="G38" s="17"/>
      <c r="H38" s="67"/>
      <c r="I38" s="17"/>
      <c r="J38" s="67"/>
      <c r="K38" s="55"/>
    </row>
    <row r="39" spans="1:11" x14ac:dyDescent="0.2">
      <c r="A39" s="53"/>
      <c r="B39" s="17" t="s">
        <v>81</v>
      </c>
      <c r="C39" s="17"/>
      <c r="D39" s="75">
        <f>D36/D37</f>
        <v>12.997009815950053</v>
      </c>
      <c r="E39" s="17"/>
      <c r="F39" s="68"/>
      <c r="G39" s="17"/>
      <c r="H39" s="68"/>
      <c r="I39" s="17"/>
      <c r="J39" s="68"/>
      <c r="K39" s="55"/>
    </row>
    <row r="40" spans="1:11" x14ac:dyDescent="0.2">
      <c r="A40" s="53"/>
      <c r="B40" s="10"/>
      <c r="C40" s="17"/>
      <c r="D40" s="69"/>
      <c r="E40" s="17"/>
      <c r="F40" s="68"/>
      <c r="G40" s="17"/>
      <c r="H40" s="68"/>
      <c r="I40" s="17"/>
      <c r="J40" s="68"/>
      <c r="K40" s="55"/>
    </row>
    <row r="41" spans="1:11" x14ac:dyDescent="0.2">
      <c r="A41" s="53"/>
      <c r="B41" s="10" t="s">
        <v>82</v>
      </c>
      <c r="C41" s="17"/>
      <c r="D41" s="98">
        <f>(D39-D21)/(D21)</f>
        <v>-0.12019786053846648</v>
      </c>
      <c r="E41" s="17"/>
      <c r="G41" s="17"/>
      <c r="H41" s="17"/>
      <c r="J41" s="17"/>
      <c r="K41" s="55"/>
    </row>
    <row r="42" spans="1:11" x14ac:dyDescent="0.2">
      <c r="A42" s="53"/>
      <c r="B42" s="10"/>
      <c r="C42" s="17"/>
      <c r="D42" s="17"/>
      <c r="E42" s="17"/>
      <c r="F42" s="17"/>
      <c r="G42" s="17"/>
      <c r="H42" s="17"/>
      <c r="I42" s="17"/>
      <c r="J42" s="17"/>
      <c r="K42" s="55"/>
    </row>
    <row r="43" spans="1:11" ht="13.5" thickBot="1" x14ac:dyDescent="0.25">
      <c r="A43" s="71"/>
      <c r="B43" s="72"/>
      <c r="C43" s="72"/>
      <c r="D43" s="72"/>
      <c r="E43" s="72"/>
      <c r="F43" s="72"/>
      <c r="G43" s="72"/>
      <c r="H43" s="72"/>
      <c r="I43" s="72"/>
      <c r="J43" s="72"/>
      <c r="K43" s="73"/>
    </row>
  </sheetData>
  <mergeCells count="3">
    <mergeCell ref="B4:J5"/>
    <mergeCell ref="B2:J2"/>
    <mergeCell ref="B23:J23"/>
  </mergeCells>
  <phoneticPr fontId="0" type="noConversion"/>
  <printOptions horizontalCentered="1"/>
  <pageMargins left="0.75" right="0.75" top="0.5" bottom="0.5" header="0.5" footer="0.5"/>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workbookViewId="0"/>
  </sheetViews>
  <sheetFormatPr defaultColWidth="9.33203125" defaultRowHeight="12.75" x14ac:dyDescent="0.2"/>
  <cols>
    <col min="1" max="1" width="3.1640625" style="50" customWidth="1"/>
    <col min="2" max="2" width="38.1640625" style="50" customWidth="1"/>
    <col min="3" max="3" width="7.83203125" style="50" customWidth="1"/>
    <col min="4" max="4" width="14.83203125" style="50" customWidth="1"/>
    <col min="5" max="5" width="7.83203125" style="50" customWidth="1"/>
    <col min="6" max="6" width="14.83203125" style="50" customWidth="1"/>
    <col min="7" max="7" width="7.83203125" style="50" customWidth="1"/>
    <col min="8" max="8" width="14.83203125" style="50" customWidth="1"/>
    <col min="9" max="9" width="7.83203125" style="50" customWidth="1"/>
    <col min="10" max="10" width="14.83203125" style="50" customWidth="1"/>
    <col min="11" max="11" width="3.1640625" style="74" customWidth="1"/>
    <col min="12" max="16384" width="9.33203125" style="50"/>
  </cols>
  <sheetData>
    <row r="1" spans="1:11" x14ac:dyDescent="0.2">
      <c r="A1" s="47"/>
      <c r="B1" s="48"/>
      <c r="C1" s="48"/>
      <c r="D1" s="48"/>
      <c r="E1" s="48"/>
      <c r="F1" s="48"/>
      <c r="G1" s="48"/>
      <c r="H1" s="48"/>
      <c r="I1" s="48"/>
      <c r="J1" s="48"/>
      <c r="K1" s="49"/>
    </row>
    <row r="2" spans="1:11" ht="15.75" x14ac:dyDescent="0.25">
      <c r="A2" s="51"/>
      <c r="B2" s="281" t="s">
        <v>219</v>
      </c>
      <c r="C2" s="283"/>
      <c r="D2" s="283"/>
      <c r="E2" s="283"/>
      <c r="F2" s="283"/>
      <c r="G2" s="283"/>
      <c r="H2" s="283"/>
      <c r="I2" s="283"/>
      <c r="J2" s="283"/>
      <c r="K2" s="52"/>
    </row>
    <row r="3" spans="1:11" x14ac:dyDescent="0.2">
      <c r="A3" s="53"/>
      <c r="B3" s="17"/>
      <c r="C3" s="17"/>
      <c r="D3" s="54"/>
      <c r="E3" s="17"/>
      <c r="F3" s="54"/>
      <c r="G3" s="17"/>
      <c r="H3" s="54"/>
      <c r="I3" s="17"/>
      <c r="J3" s="54"/>
      <c r="K3" s="55"/>
    </row>
    <row r="4" spans="1:11" ht="15" customHeight="1" x14ac:dyDescent="0.2">
      <c r="A4" s="53"/>
      <c r="B4" s="265" t="s">
        <v>102</v>
      </c>
      <c r="C4" s="262"/>
      <c r="D4" s="262"/>
      <c r="E4" s="262"/>
      <c r="F4" s="262"/>
      <c r="G4" s="262"/>
      <c r="H4" s="262"/>
      <c r="I4" s="262"/>
      <c r="J4" s="262"/>
      <c r="K4" s="55"/>
    </row>
    <row r="5" spans="1:11" ht="20.25" customHeight="1" x14ac:dyDescent="0.2">
      <c r="A5" s="53"/>
      <c r="B5" s="262"/>
      <c r="C5" s="262"/>
      <c r="D5" s="262"/>
      <c r="E5" s="262"/>
      <c r="F5" s="262"/>
      <c r="G5" s="262"/>
      <c r="H5" s="262"/>
      <c r="I5" s="262"/>
      <c r="J5" s="262"/>
      <c r="K5" s="55"/>
    </row>
    <row r="6" spans="1:11" x14ac:dyDescent="0.2">
      <c r="A6" s="53"/>
      <c r="B6" s="45"/>
      <c r="C6" s="45"/>
      <c r="D6" s="45"/>
      <c r="E6" s="45"/>
      <c r="F6" s="45"/>
      <c r="G6" s="45"/>
      <c r="H6" s="45"/>
      <c r="I6" s="45"/>
      <c r="J6" s="45"/>
      <c r="K6" s="55"/>
    </row>
    <row r="7" spans="1:11" x14ac:dyDescent="0.2">
      <c r="A7" s="53"/>
      <c r="B7" s="17" t="s">
        <v>62</v>
      </c>
      <c r="C7" s="17"/>
      <c r="D7" s="54" t="s">
        <v>63</v>
      </c>
      <c r="E7" s="17"/>
      <c r="F7" s="81">
        <v>1.8</v>
      </c>
      <c r="G7" s="17"/>
      <c r="H7" s="81">
        <v>0.70179999999999998</v>
      </c>
      <c r="I7" s="17"/>
      <c r="J7" s="81">
        <v>7.75</v>
      </c>
      <c r="K7" s="55"/>
    </row>
    <row r="8" spans="1:11" x14ac:dyDescent="0.2">
      <c r="A8" s="53"/>
      <c r="B8" s="17" t="s">
        <v>64</v>
      </c>
      <c r="C8" s="17"/>
      <c r="D8" s="54"/>
      <c r="E8" s="17"/>
      <c r="F8" s="78">
        <v>0.2</v>
      </c>
      <c r="G8" s="17"/>
      <c r="H8" s="78">
        <v>0.2</v>
      </c>
      <c r="I8" s="17"/>
      <c r="J8" s="78">
        <v>0.2</v>
      </c>
      <c r="K8" s="55"/>
    </row>
    <row r="9" spans="1:11" x14ac:dyDescent="0.2">
      <c r="A9" s="53"/>
      <c r="B9" s="17" t="s">
        <v>65</v>
      </c>
      <c r="C9" s="17"/>
      <c r="D9" s="54"/>
      <c r="E9" s="17"/>
      <c r="F9" s="101">
        <f>F7/(1+F8)</f>
        <v>1.5</v>
      </c>
      <c r="G9" s="17"/>
      <c r="H9" s="101">
        <f>H7/(1+H8)</f>
        <v>0.58483333333333332</v>
      </c>
      <c r="I9" s="17"/>
      <c r="J9" s="101">
        <f>J7/(1+J8)</f>
        <v>6.4583333333333339</v>
      </c>
      <c r="K9" s="55"/>
    </row>
    <row r="10" spans="1:11" x14ac:dyDescent="0.2">
      <c r="A10" s="53"/>
      <c r="B10" s="17"/>
      <c r="C10" s="17"/>
      <c r="D10" s="54"/>
      <c r="E10" s="17"/>
      <c r="F10" s="54"/>
      <c r="G10" s="17"/>
      <c r="H10" s="54"/>
      <c r="I10" s="17"/>
      <c r="J10" s="54"/>
      <c r="K10" s="55"/>
    </row>
    <row r="11" spans="1:11" ht="13.5" x14ac:dyDescent="0.25">
      <c r="A11" s="53"/>
      <c r="B11" s="89" t="s">
        <v>66</v>
      </c>
      <c r="C11" s="17"/>
      <c r="D11" s="11" t="s">
        <v>98</v>
      </c>
      <c r="E11" s="17"/>
      <c r="F11" s="11" t="s">
        <v>38</v>
      </c>
      <c r="G11" s="17"/>
      <c r="H11" s="11" t="s">
        <v>39</v>
      </c>
      <c r="I11" s="17"/>
      <c r="J11" s="11" t="s">
        <v>40</v>
      </c>
      <c r="K11" s="55"/>
    </row>
    <row r="12" spans="1:11" x14ac:dyDescent="0.2">
      <c r="A12" s="53"/>
      <c r="B12" s="17"/>
      <c r="C12" s="17"/>
      <c r="D12" s="11" t="s">
        <v>41</v>
      </c>
      <c r="E12" s="17"/>
      <c r="F12" s="11" t="s">
        <v>42</v>
      </c>
      <c r="G12" s="17"/>
      <c r="H12" s="11" t="s">
        <v>42</v>
      </c>
      <c r="I12" s="17"/>
      <c r="J12" s="11" t="s">
        <v>42</v>
      </c>
      <c r="K12" s="55"/>
    </row>
    <row r="13" spans="1:11" x14ac:dyDescent="0.2">
      <c r="A13" s="53"/>
      <c r="B13" s="12" t="s">
        <v>43</v>
      </c>
      <c r="C13" s="17"/>
      <c r="D13" s="13" t="s">
        <v>44</v>
      </c>
      <c r="E13" s="17"/>
      <c r="F13" s="13" t="s">
        <v>45</v>
      </c>
      <c r="G13" s="17"/>
      <c r="H13" s="13" t="s">
        <v>46</v>
      </c>
      <c r="I13" s="17"/>
      <c r="J13" s="13" t="s">
        <v>47</v>
      </c>
      <c r="K13" s="55"/>
    </row>
    <row r="14" spans="1:11" x14ac:dyDescent="0.2">
      <c r="A14" s="53"/>
      <c r="B14" s="58"/>
      <c r="C14" s="17"/>
      <c r="D14" s="59"/>
      <c r="E14" s="17"/>
      <c r="F14" s="59"/>
      <c r="G14" s="17"/>
      <c r="H14" s="59"/>
      <c r="I14" s="17"/>
      <c r="J14" s="59"/>
      <c r="K14" s="55"/>
    </row>
    <row r="15" spans="1:11" x14ac:dyDescent="0.2">
      <c r="A15" s="53"/>
      <c r="B15" s="58" t="s">
        <v>48</v>
      </c>
      <c r="C15" s="17"/>
      <c r="D15" s="59">
        <v>4500</v>
      </c>
      <c r="E15" s="77"/>
      <c r="F15" s="59">
        <v>6250</v>
      </c>
      <c r="G15" s="77"/>
      <c r="H15" s="59">
        <v>4500</v>
      </c>
      <c r="I15" s="77"/>
      <c r="J15" s="59">
        <v>2500</v>
      </c>
      <c r="K15" s="55"/>
    </row>
    <row r="16" spans="1:11" x14ac:dyDescent="0.2">
      <c r="A16" s="53"/>
      <c r="B16" s="58" t="s">
        <v>49</v>
      </c>
      <c r="C16" s="60">
        <v>0.35</v>
      </c>
      <c r="D16" s="79">
        <f>-C16*D15</f>
        <v>-1575</v>
      </c>
      <c r="E16" s="60">
        <v>0.25</v>
      </c>
      <c r="F16" s="79">
        <f>-E16*F15</f>
        <v>-1562.5</v>
      </c>
      <c r="G16" s="60">
        <v>0.4</v>
      </c>
      <c r="H16" s="79">
        <f>-G16*H15</f>
        <v>-1800</v>
      </c>
      <c r="I16" s="60">
        <v>0.3</v>
      </c>
      <c r="J16" s="79">
        <f>-I16*J15</f>
        <v>-750</v>
      </c>
      <c r="K16" s="55"/>
    </row>
    <row r="17" spans="1:11" x14ac:dyDescent="0.2">
      <c r="A17" s="53"/>
      <c r="B17" s="58" t="s">
        <v>50</v>
      </c>
      <c r="C17" s="17"/>
      <c r="D17" s="62">
        <f>D15+D16</f>
        <v>2925</v>
      </c>
      <c r="E17" s="17"/>
      <c r="F17" s="62">
        <f>F15+F16</f>
        <v>4687.5</v>
      </c>
      <c r="G17" s="17"/>
      <c r="H17" s="62">
        <f>H15+H16</f>
        <v>2700</v>
      </c>
      <c r="I17" s="17"/>
      <c r="J17" s="62">
        <f>J15+J16</f>
        <v>1750</v>
      </c>
      <c r="K17" s="55"/>
    </row>
    <row r="18" spans="1:11" x14ac:dyDescent="0.2">
      <c r="A18" s="53"/>
      <c r="B18" s="58"/>
      <c r="C18" s="17"/>
      <c r="D18" s="62"/>
      <c r="E18" s="17"/>
      <c r="F18" s="62"/>
      <c r="G18" s="17"/>
      <c r="H18" s="62"/>
      <c r="I18" s="17"/>
      <c r="J18" s="62"/>
      <c r="K18" s="55"/>
    </row>
    <row r="19" spans="1:11" x14ac:dyDescent="0.2">
      <c r="A19" s="53"/>
      <c r="B19" s="58" t="s">
        <v>51</v>
      </c>
      <c r="C19" s="17"/>
      <c r="D19" s="63" t="s">
        <v>52</v>
      </c>
      <c r="E19" s="17"/>
      <c r="F19" s="65">
        <f>F9</f>
        <v>1.5</v>
      </c>
      <c r="G19" s="77"/>
      <c r="H19" s="65">
        <f>H9</f>
        <v>0.58483333333333332</v>
      </c>
      <c r="I19" s="77"/>
      <c r="J19" s="65">
        <f>J9</f>
        <v>6.4583333333333339</v>
      </c>
      <c r="K19" s="55"/>
    </row>
    <row r="20" spans="1:11" x14ac:dyDescent="0.2">
      <c r="A20" s="53"/>
      <c r="B20" s="58" t="s">
        <v>53</v>
      </c>
      <c r="C20" s="17"/>
      <c r="D20" s="66">
        <f>D17</f>
        <v>2925</v>
      </c>
      <c r="E20" s="17"/>
      <c r="F20" s="66">
        <f>F17/F19</f>
        <v>3125</v>
      </c>
      <c r="G20" s="17"/>
      <c r="H20" s="66">
        <f>H17/H19</f>
        <v>4616.699914505557</v>
      </c>
      <c r="I20" s="17"/>
      <c r="J20" s="66">
        <f>J17/J19</f>
        <v>270.96774193548384</v>
      </c>
      <c r="K20" s="55"/>
    </row>
    <row r="21" spans="1:11" x14ac:dyDescent="0.2">
      <c r="A21" s="53"/>
      <c r="B21" s="58"/>
      <c r="C21" s="17"/>
      <c r="D21" s="67"/>
      <c r="E21" s="17"/>
      <c r="F21" s="67"/>
      <c r="G21" s="17"/>
      <c r="H21" s="59"/>
      <c r="I21" s="17"/>
      <c r="J21" s="59"/>
      <c r="K21" s="55"/>
    </row>
    <row r="22" spans="1:11" x14ac:dyDescent="0.2">
      <c r="A22" s="53"/>
      <c r="B22" s="58" t="s">
        <v>54</v>
      </c>
      <c r="C22" s="17"/>
      <c r="D22" s="66">
        <f>SUM(D20:J20)</f>
        <v>10937.667656441039</v>
      </c>
      <c r="E22" s="17"/>
      <c r="F22" s="67"/>
      <c r="G22" s="17"/>
      <c r="H22" s="59"/>
      <c r="I22" s="17"/>
      <c r="J22" s="59"/>
      <c r="K22" s="55"/>
    </row>
    <row r="23" spans="1:11" x14ac:dyDescent="0.2">
      <c r="A23" s="53"/>
      <c r="B23" s="17" t="s">
        <v>55</v>
      </c>
      <c r="C23" s="17"/>
      <c r="D23" s="67">
        <v>650</v>
      </c>
      <c r="E23" s="17"/>
      <c r="F23" s="67"/>
      <c r="G23" s="17"/>
      <c r="H23" s="67"/>
      <c r="I23" s="17"/>
      <c r="J23" s="67"/>
      <c r="K23" s="55"/>
    </row>
    <row r="24" spans="1:11" x14ac:dyDescent="0.2">
      <c r="A24" s="53"/>
      <c r="B24" s="17"/>
      <c r="C24" s="17"/>
      <c r="D24" s="67"/>
      <c r="E24" s="17"/>
      <c r="F24" s="67"/>
      <c r="G24" s="17"/>
      <c r="H24" s="67"/>
      <c r="I24" s="17"/>
      <c r="J24" s="67"/>
      <c r="K24" s="55"/>
    </row>
    <row r="25" spans="1:11" x14ac:dyDescent="0.2">
      <c r="A25" s="53"/>
      <c r="B25" s="17" t="s">
        <v>61</v>
      </c>
      <c r="C25" s="17"/>
      <c r="D25" s="75">
        <v>14.77</v>
      </c>
      <c r="E25" s="17"/>
      <c r="F25" s="68"/>
      <c r="G25" s="17"/>
      <c r="H25" s="68"/>
      <c r="I25" s="17"/>
      <c r="J25" s="68"/>
      <c r="K25" s="55"/>
    </row>
    <row r="26" spans="1:11" x14ac:dyDescent="0.2">
      <c r="A26" s="53"/>
      <c r="B26" s="10"/>
      <c r="C26" s="17"/>
      <c r="D26" s="69"/>
      <c r="E26" s="17"/>
      <c r="F26" s="68"/>
      <c r="G26" s="17"/>
      <c r="H26" s="68"/>
      <c r="I26" s="17"/>
      <c r="J26" s="68"/>
      <c r="K26" s="55"/>
    </row>
    <row r="27" spans="1:11" x14ac:dyDescent="0.2">
      <c r="A27" s="53"/>
      <c r="B27" s="10" t="s">
        <v>67</v>
      </c>
      <c r="C27" s="17"/>
      <c r="D27" s="97">
        <f>D22/D23</f>
        <v>16.827181009909292</v>
      </c>
      <c r="E27" s="17"/>
      <c r="F27" s="10" t="s">
        <v>68</v>
      </c>
      <c r="G27" s="17"/>
      <c r="H27" s="98">
        <f>(D27-D25)/(D25)</f>
        <v>0.13928104332493521</v>
      </c>
      <c r="I27" s="80"/>
      <c r="J27" s="17"/>
      <c r="K27" s="55"/>
    </row>
    <row r="28" spans="1:11" ht="13.5" thickBot="1" x14ac:dyDescent="0.25">
      <c r="A28" s="53"/>
      <c r="B28" s="56"/>
      <c r="C28" s="72"/>
      <c r="D28" s="76"/>
      <c r="E28" s="72"/>
      <c r="F28" s="72"/>
      <c r="G28" s="72"/>
      <c r="H28" s="72"/>
      <c r="I28" s="72"/>
      <c r="J28" s="72"/>
      <c r="K28" s="55"/>
    </row>
    <row r="29" spans="1:11" x14ac:dyDescent="0.2">
      <c r="A29" s="53"/>
      <c r="B29" s="10"/>
      <c r="C29" s="17"/>
      <c r="D29" s="70"/>
      <c r="E29" s="17"/>
      <c r="F29" s="70"/>
      <c r="G29" s="17"/>
      <c r="H29" s="70"/>
      <c r="I29" s="17"/>
      <c r="J29" s="70"/>
      <c r="K29" s="55"/>
    </row>
    <row r="30" spans="1:11" x14ac:dyDescent="0.2">
      <c r="A30" s="53"/>
      <c r="B30" s="17" t="s">
        <v>62</v>
      </c>
      <c r="C30" s="17"/>
      <c r="D30" s="54" t="s">
        <v>63</v>
      </c>
      <c r="E30" s="17"/>
      <c r="F30" s="81">
        <v>1.8</v>
      </c>
      <c r="G30" s="17"/>
      <c r="H30" s="81">
        <v>0.70179999999999998</v>
      </c>
      <c r="I30" s="17"/>
      <c r="J30" s="81">
        <v>7.75</v>
      </c>
      <c r="K30" s="55"/>
    </row>
    <row r="31" spans="1:11" x14ac:dyDescent="0.2">
      <c r="A31" s="53"/>
      <c r="B31" s="17" t="s">
        <v>64</v>
      </c>
      <c r="C31" s="17"/>
      <c r="D31" s="54"/>
      <c r="E31" s="17"/>
      <c r="F31" s="78">
        <v>-0.2</v>
      </c>
      <c r="G31" s="17"/>
      <c r="H31" s="78">
        <v>-0.2</v>
      </c>
      <c r="I31" s="17"/>
      <c r="J31" s="78">
        <v>-0.2</v>
      </c>
      <c r="K31" s="55"/>
    </row>
    <row r="32" spans="1:11" x14ac:dyDescent="0.2">
      <c r="A32" s="53"/>
      <c r="B32" s="17" t="s">
        <v>65</v>
      </c>
      <c r="C32" s="17"/>
      <c r="D32" s="54"/>
      <c r="E32" s="17"/>
      <c r="F32" s="101">
        <f>F30/(1+F31)</f>
        <v>2.25</v>
      </c>
      <c r="G32" s="17"/>
      <c r="H32" s="101">
        <f>H30/(1+H31)</f>
        <v>0.87724999999999997</v>
      </c>
      <c r="I32" s="17"/>
      <c r="J32" s="101">
        <f>J30/(1+J31)</f>
        <v>9.6875</v>
      </c>
      <c r="K32" s="55"/>
    </row>
    <row r="33" spans="1:11" x14ac:dyDescent="0.2">
      <c r="A33" s="53"/>
      <c r="B33" s="17"/>
      <c r="C33" s="17"/>
      <c r="D33" s="54"/>
      <c r="E33" s="17"/>
      <c r="F33" s="54"/>
      <c r="G33" s="17"/>
      <c r="H33" s="54"/>
      <c r="I33" s="17"/>
      <c r="J33" s="54"/>
      <c r="K33" s="55"/>
    </row>
    <row r="34" spans="1:11" ht="13.5" x14ac:dyDescent="0.25">
      <c r="A34" s="53"/>
      <c r="B34" s="89" t="s">
        <v>69</v>
      </c>
      <c r="C34" s="17"/>
      <c r="D34" s="11" t="s">
        <v>98</v>
      </c>
      <c r="E34" s="17"/>
      <c r="F34" s="11" t="s">
        <v>38</v>
      </c>
      <c r="G34" s="17"/>
      <c r="H34" s="11" t="s">
        <v>39</v>
      </c>
      <c r="I34" s="17"/>
      <c r="J34" s="11" t="s">
        <v>40</v>
      </c>
      <c r="K34" s="55"/>
    </row>
    <row r="35" spans="1:11" x14ac:dyDescent="0.2">
      <c r="A35" s="53"/>
      <c r="B35" s="17"/>
      <c r="C35" s="17"/>
      <c r="D35" s="11" t="s">
        <v>41</v>
      </c>
      <c r="E35" s="17"/>
      <c r="F35" s="11" t="s">
        <v>42</v>
      </c>
      <c r="G35" s="17"/>
      <c r="H35" s="11" t="s">
        <v>42</v>
      </c>
      <c r="I35" s="17"/>
      <c r="J35" s="11" t="s">
        <v>42</v>
      </c>
      <c r="K35" s="55"/>
    </row>
    <row r="36" spans="1:11" ht="13.5" thickBot="1" x14ac:dyDescent="0.25">
      <c r="A36" s="53"/>
      <c r="B36" s="56" t="s">
        <v>43</v>
      </c>
      <c r="C36" s="17"/>
      <c r="D36" s="57" t="s">
        <v>44</v>
      </c>
      <c r="E36" s="17"/>
      <c r="F36" s="57" t="s">
        <v>45</v>
      </c>
      <c r="G36" s="17"/>
      <c r="H36" s="57" t="s">
        <v>46</v>
      </c>
      <c r="I36" s="17"/>
      <c r="J36" s="57" t="s">
        <v>47</v>
      </c>
      <c r="K36" s="55"/>
    </row>
    <row r="37" spans="1:11" x14ac:dyDescent="0.2">
      <c r="A37" s="53"/>
      <c r="B37" s="58"/>
      <c r="C37" s="17"/>
      <c r="D37" s="59"/>
      <c r="E37" s="17"/>
      <c r="F37" s="59"/>
      <c r="G37" s="17"/>
      <c r="H37" s="59"/>
      <c r="I37" s="17"/>
      <c r="J37" s="59"/>
      <c r="K37" s="55"/>
    </row>
    <row r="38" spans="1:11" x14ac:dyDescent="0.2">
      <c r="A38" s="53"/>
      <c r="B38" s="58" t="s">
        <v>48</v>
      </c>
      <c r="C38" s="17"/>
      <c r="D38" s="62">
        <v>4500</v>
      </c>
      <c r="E38" s="17"/>
      <c r="F38" s="62">
        <v>6250</v>
      </c>
      <c r="G38" s="17"/>
      <c r="H38" s="62">
        <v>4500</v>
      </c>
      <c r="I38" s="17"/>
      <c r="J38" s="62">
        <v>2500</v>
      </c>
      <c r="K38" s="55"/>
    </row>
    <row r="39" spans="1:11" ht="13.5" thickBot="1" x14ac:dyDescent="0.25">
      <c r="A39" s="53"/>
      <c r="B39" s="58" t="s">
        <v>49</v>
      </c>
      <c r="C39" s="82">
        <v>0.35</v>
      </c>
      <c r="D39" s="61">
        <f>-C39*D38</f>
        <v>-1575</v>
      </c>
      <c r="E39" s="82">
        <v>0.25</v>
      </c>
      <c r="F39" s="61">
        <f>-E39*F38</f>
        <v>-1562.5</v>
      </c>
      <c r="G39" s="82">
        <v>0.4</v>
      </c>
      <c r="H39" s="61">
        <f>-G39*H38</f>
        <v>-1800</v>
      </c>
      <c r="I39" s="82">
        <v>0.3</v>
      </c>
      <c r="J39" s="61">
        <f>-I39*J38</f>
        <v>-750</v>
      </c>
      <c r="K39" s="55"/>
    </row>
    <row r="40" spans="1:11" x14ac:dyDescent="0.2">
      <c r="A40" s="53"/>
      <c r="B40" s="58" t="s">
        <v>50</v>
      </c>
      <c r="C40" s="17"/>
      <c r="D40" s="62">
        <f>D38+D39</f>
        <v>2925</v>
      </c>
      <c r="E40" s="17"/>
      <c r="F40" s="62">
        <f>F38+F39</f>
        <v>4687.5</v>
      </c>
      <c r="G40" s="17"/>
      <c r="H40" s="62">
        <f>H38+H39</f>
        <v>2700</v>
      </c>
      <c r="I40" s="17"/>
      <c r="J40" s="62">
        <f>J38+J39</f>
        <v>1750</v>
      </c>
      <c r="K40" s="55"/>
    </row>
    <row r="41" spans="1:11" x14ac:dyDescent="0.2">
      <c r="A41" s="53"/>
      <c r="B41" s="58"/>
      <c r="C41" s="17"/>
      <c r="D41" s="62"/>
      <c r="E41" s="17"/>
      <c r="F41" s="62"/>
      <c r="G41" s="17"/>
      <c r="H41" s="62"/>
      <c r="I41" s="17"/>
      <c r="J41" s="62"/>
      <c r="K41" s="55"/>
    </row>
    <row r="42" spans="1:11" x14ac:dyDescent="0.2">
      <c r="A42" s="53"/>
      <c r="B42" s="58" t="s">
        <v>51</v>
      </c>
      <c r="C42" s="17"/>
      <c r="D42" s="83" t="s">
        <v>52</v>
      </c>
      <c r="E42" s="17"/>
      <c r="F42" s="65">
        <f>F32</f>
        <v>2.25</v>
      </c>
      <c r="G42" s="77"/>
      <c r="H42" s="65">
        <f>H32</f>
        <v>0.87724999999999997</v>
      </c>
      <c r="I42" s="77"/>
      <c r="J42" s="65">
        <f>J32</f>
        <v>9.6875</v>
      </c>
      <c r="K42" s="55"/>
    </row>
    <row r="43" spans="1:11" x14ac:dyDescent="0.2">
      <c r="A43" s="53"/>
      <c r="B43" s="58" t="s">
        <v>53</v>
      </c>
      <c r="C43" s="17"/>
      <c r="D43" s="66">
        <f>D40</f>
        <v>2925</v>
      </c>
      <c r="E43" s="17"/>
      <c r="F43" s="66">
        <f>F40/F42</f>
        <v>2083.3333333333335</v>
      </c>
      <c r="G43" s="17"/>
      <c r="H43" s="66">
        <f>H40/H42</f>
        <v>3077.7999430037048</v>
      </c>
      <c r="I43" s="17"/>
      <c r="J43" s="66">
        <f>J40/J42</f>
        <v>180.64516129032259</v>
      </c>
      <c r="K43" s="55"/>
    </row>
    <row r="44" spans="1:11" x14ac:dyDescent="0.2">
      <c r="A44" s="53"/>
      <c r="B44" s="58"/>
      <c r="C44" s="17"/>
      <c r="D44" s="84"/>
      <c r="E44" s="17"/>
      <c r="F44" s="84"/>
      <c r="G44" s="17"/>
      <c r="H44" s="62"/>
      <c r="I44" s="17"/>
      <c r="J44" s="62"/>
      <c r="K44" s="55"/>
    </row>
    <row r="45" spans="1:11" x14ac:dyDescent="0.2">
      <c r="A45" s="53"/>
      <c r="B45" s="58" t="s">
        <v>54</v>
      </c>
      <c r="C45" s="17"/>
      <c r="D45" s="66">
        <f>SUM(D43:J43)</f>
        <v>8266.7784376273612</v>
      </c>
      <c r="E45" s="17"/>
      <c r="F45" s="84"/>
      <c r="G45" s="17"/>
      <c r="H45" s="62"/>
      <c r="I45" s="17"/>
      <c r="J45" s="62"/>
      <c r="K45" s="55"/>
    </row>
    <row r="46" spans="1:11" x14ac:dyDescent="0.2">
      <c r="A46" s="53"/>
      <c r="B46" s="17" t="s">
        <v>55</v>
      </c>
      <c r="C46" s="17"/>
      <c r="D46" s="84">
        <v>650</v>
      </c>
      <c r="E46" s="17"/>
      <c r="F46" s="84"/>
      <c r="G46" s="17"/>
      <c r="H46" s="84"/>
      <c r="I46" s="17"/>
      <c r="J46" s="84"/>
      <c r="K46" s="55"/>
    </row>
    <row r="47" spans="1:11" x14ac:dyDescent="0.2">
      <c r="A47" s="53"/>
      <c r="B47" s="17"/>
      <c r="C47" s="17"/>
      <c r="D47" s="67"/>
      <c r="E47" s="17"/>
      <c r="F47" s="67"/>
      <c r="G47" s="17"/>
      <c r="H47" s="67"/>
      <c r="I47" s="17"/>
      <c r="J47" s="67"/>
      <c r="K47" s="55"/>
    </row>
    <row r="48" spans="1:11" x14ac:dyDescent="0.2">
      <c r="A48" s="53"/>
      <c r="B48" s="17" t="s">
        <v>61</v>
      </c>
      <c r="C48" s="17"/>
      <c r="D48" s="75">
        <v>14.77</v>
      </c>
      <c r="E48" s="17"/>
      <c r="F48" s="68"/>
      <c r="G48" s="17"/>
      <c r="H48" s="68"/>
      <c r="I48" s="17"/>
      <c r="J48" s="68"/>
      <c r="K48" s="55"/>
    </row>
    <row r="49" spans="1:11" x14ac:dyDescent="0.2">
      <c r="A49" s="53"/>
      <c r="B49" s="10"/>
      <c r="C49" s="17"/>
      <c r="D49" s="69"/>
      <c r="E49" s="17"/>
      <c r="F49" s="68"/>
      <c r="G49" s="17"/>
      <c r="H49" s="68"/>
      <c r="I49" s="17"/>
      <c r="J49" s="68"/>
      <c r="K49" s="55"/>
    </row>
    <row r="50" spans="1:11" x14ac:dyDescent="0.2">
      <c r="A50" s="53"/>
      <c r="B50" s="10" t="s">
        <v>70</v>
      </c>
      <c r="C50" s="17"/>
      <c r="D50" s="97">
        <f>D45/D46</f>
        <v>12.718120673272864</v>
      </c>
      <c r="E50" s="17"/>
      <c r="F50" s="10" t="s">
        <v>68</v>
      </c>
      <c r="G50" s="17"/>
      <c r="H50" s="98">
        <f>(D50-D48)/(D48)</f>
        <v>-0.13892209388809315</v>
      </c>
      <c r="I50" s="80"/>
      <c r="J50" s="17"/>
      <c r="K50" s="55"/>
    </row>
    <row r="51" spans="1:11" ht="13.5" thickBot="1" x14ac:dyDescent="0.25">
      <c r="A51" s="71"/>
      <c r="B51" s="72"/>
      <c r="C51" s="72"/>
      <c r="D51" s="72"/>
      <c r="E51" s="72"/>
      <c r="F51" s="72"/>
      <c r="G51" s="72"/>
      <c r="H51" s="72"/>
      <c r="I51" s="72"/>
      <c r="J51" s="72"/>
      <c r="K51" s="73"/>
    </row>
  </sheetData>
  <mergeCells count="2">
    <mergeCell ref="B2:J2"/>
    <mergeCell ref="B4:J5"/>
  </mergeCells>
  <phoneticPr fontId="0" type="noConversion"/>
  <printOptions horizontalCentered="1"/>
  <pageMargins left="0.75" right="0.75" top="0.5" bottom="0.5" header="0.5" footer="0.5"/>
  <pageSetup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workbookViewId="0"/>
  </sheetViews>
  <sheetFormatPr defaultColWidth="9.33203125" defaultRowHeight="12.75" x14ac:dyDescent="0.2"/>
  <cols>
    <col min="1" max="1" width="3.1640625" style="50" customWidth="1"/>
    <col min="2" max="2" width="38.1640625" style="50" customWidth="1"/>
    <col min="3" max="3" width="7.83203125" style="50" customWidth="1"/>
    <col min="4" max="4" width="14.83203125" style="50" customWidth="1"/>
    <col min="5" max="5" width="7.83203125" style="50" customWidth="1"/>
    <col min="6" max="6" width="14.83203125" style="50" customWidth="1"/>
    <col min="7" max="7" width="7.83203125" style="50" customWidth="1"/>
    <col min="8" max="8" width="14.83203125" style="50" customWidth="1"/>
    <col min="9" max="9" width="7.83203125" style="50" customWidth="1"/>
    <col min="10" max="10" width="14.83203125" style="50" customWidth="1"/>
    <col min="11" max="11" width="3.1640625" style="74" customWidth="1"/>
    <col min="12" max="16384" width="9.33203125" style="50"/>
  </cols>
  <sheetData>
    <row r="1" spans="1:11" x14ac:dyDescent="0.2">
      <c r="A1" s="47"/>
      <c r="B1" s="48"/>
      <c r="C1" s="48"/>
      <c r="D1" s="48"/>
      <c r="E1" s="48"/>
      <c r="F1" s="48"/>
      <c r="G1" s="48"/>
      <c r="H1" s="48"/>
      <c r="I1" s="48"/>
      <c r="J1" s="48"/>
      <c r="K1" s="49"/>
    </row>
    <row r="2" spans="1:11" ht="15.75" x14ac:dyDescent="0.25">
      <c r="A2" s="51"/>
      <c r="B2" s="281" t="s">
        <v>218</v>
      </c>
      <c r="C2" s="283"/>
      <c r="D2" s="283"/>
      <c r="E2" s="283"/>
      <c r="F2" s="283"/>
      <c r="G2" s="283"/>
      <c r="H2" s="283"/>
      <c r="I2" s="283"/>
      <c r="J2" s="283"/>
      <c r="K2" s="52"/>
    </row>
    <row r="3" spans="1:11" x14ac:dyDescent="0.2">
      <c r="A3" s="53"/>
      <c r="B3" s="17"/>
      <c r="C3" s="17"/>
      <c r="D3" s="54"/>
      <c r="E3" s="17"/>
      <c r="F3" s="54"/>
      <c r="G3" s="17"/>
      <c r="H3" s="54"/>
      <c r="I3" s="17"/>
      <c r="J3" s="54"/>
      <c r="K3" s="55"/>
    </row>
    <row r="4" spans="1:11" x14ac:dyDescent="0.2">
      <c r="A4" s="53"/>
      <c r="B4" s="265" t="s">
        <v>99</v>
      </c>
      <c r="C4" s="262"/>
      <c r="D4" s="262"/>
      <c r="E4" s="262"/>
      <c r="F4" s="262"/>
      <c r="G4" s="262"/>
      <c r="H4" s="262"/>
      <c r="I4" s="262"/>
      <c r="J4" s="262"/>
      <c r="K4" s="55"/>
    </row>
    <row r="5" spans="1:11" x14ac:dyDescent="0.2">
      <c r="A5" s="53"/>
      <c r="B5" s="262"/>
      <c r="C5" s="262"/>
      <c r="D5" s="262"/>
      <c r="E5" s="262"/>
      <c r="F5" s="262"/>
      <c r="G5" s="262"/>
      <c r="H5" s="262"/>
      <c r="I5" s="262"/>
      <c r="J5" s="262"/>
      <c r="K5" s="55"/>
    </row>
    <row r="6" spans="1:11" x14ac:dyDescent="0.2">
      <c r="A6" s="53"/>
      <c r="B6" s="17"/>
      <c r="C6" s="17"/>
      <c r="D6" s="54"/>
      <c r="E6" s="17"/>
      <c r="F6" s="54"/>
      <c r="G6" s="17"/>
      <c r="H6" s="54"/>
      <c r="I6" s="17"/>
      <c r="J6" s="54"/>
      <c r="K6" s="55"/>
    </row>
    <row r="7" spans="1:11" ht="12.75" customHeight="1" x14ac:dyDescent="0.2">
      <c r="A7" s="53"/>
      <c r="B7" s="290" t="s">
        <v>107</v>
      </c>
      <c r="C7" s="291"/>
      <c r="D7" s="291"/>
      <c r="E7" s="291"/>
      <c r="F7" s="291"/>
      <c r="G7" s="291"/>
      <c r="H7" s="291"/>
      <c r="I7" s="291"/>
      <c r="J7" s="291"/>
      <c r="K7" s="55"/>
    </row>
    <row r="8" spans="1:11" x14ac:dyDescent="0.2">
      <c r="A8" s="53"/>
      <c r="B8" s="291"/>
      <c r="C8" s="291"/>
      <c r="D8" s="291"/>
      <c r="E8" s="291"/>
      <c r="F8" s="291"/>
      <c r="G8" s="291"/>
      <c r="H8" s="291"/>
      <c r="I8" s="291"/>
      <c r="J8" s="291"/>
      <c r="K8" s="55"/>
    </row>
    <row r="9" spans="1:11" x14ac:dyDescent="0.2">
      <c r="A9" s="53"/>
      <c r="B9" s="291"/>
      <c r="C9" s="291"/>
      <c r="D9" s="291"/>
      <c r="E9" s="291"/>
      <c r="F9" s="291"/>
      <c r="G9" s="291"/>
      <c r="H9" s="291"/>
      <c r="I9" s="291"/>
      <c r="J9" s="291"/>
      <c r="K9" s="55"/>
    </row>
    <row r="10" spans="1:11" ht="12.75" customHeight="1" x14ac:dyDescent="0.2">
      <c r="A10" s="53"/>
      <c r="B10" s="291"/>
      <c r="C10" s="291"/>
      <c r="D10" s="291"/>
      <c r="E10" s="291"/>
      <c r="F10" s="291"/>
      <c r="G10" s="291"/>
      <c r="H10" s="291"/>
      <c r="I10" s="291"/>
      <c r="J10" s="291"/>
      <c r="K10" s="55"/>
    </row>
    <row r="11" spans="1:11" x14ac:dyDescent="0.2">
      <c r="A11" s="53"/>
      <c r="B11" s="291"/>
      <c r="C11" s="291"/>
      <c r="D11" s="291"/>
      <c r="E11" s="291"/>
      <c r="F11" s="291"/>
      <c r="G11" s="291"/>
      <c r="H11" s="291"/>
      <c r="I11" s="291"/>
      <c r="J11" s="291"/>
      <c r="K11" s="55"/>
    </row>
    <row r="12" spans="1:11" x14ac:dyDescent="0.2">
      <c r="A12" s="53"/>
      <c r="B12" s="291"/>
      <c r="C12" s="291"/>
      <c r="D12" s="291"/>
      <c r="E12" s="291"/>
      <c r="F12" s="291"/>
      <c r="G12" s="291"/>
      <c r="H12" s="291"/>
      <c r="I12" s="291"/>
      <c r="J12" s="291"/>
      <c r="K12" s="55"/>
    </row>
    <row r="13" spans="1:11" x14ac:dyDescent="0.2">
      <c r="A13" s="53"/>
      <c r="B13" s="114"/>
      <c r="C13" s="114"/>
      <c r="D13" s="114"/>
      <c r="E13" s="114"/>
      <c r="F13" s="114"/>
      <c r="G13" s="114"/>
      <c r="H13" s="114"/>
      <c r="I13" s="114"/>
      <c r="J13" s="114"/>
      <c r="K13" s="55"/>
    </row>
    <row r="14" spans="1:11" x14ac:dyDescent="0.2">
      <c r="A14" s="53"/>
      <c r="B14" s="17"/>
      <c r="C14" s="17"/>
      <c r="D14" s="11" t="s">
        <v>98</v>
      </c>
      <c r="E14" s="86"/>
      <c r="F14" s="11" t="s">
        <v>38</v>
      </c>
      <c r="G14" s="86"/>
      <c r="H14" s="11" t="s">
        <v>39</v>
      </c>
      <c r="I14" s="86"/>
      <c r="J14" s="11" t="s">
        <v>40</v>
      </c>
      <c r="K14" s="55"/>
    </row>
    <row r="15" spans="1:11" x14ac:dyDescent="0.2">
      <c r="A15" s="53"/>
      <c r="B15" s="17"/>
      <c r="C15" s="17"/>
      <c r="D15" s="11" t="s">
        <v>41</v>
      </c>
      <c r="E15" s="86"/>
      <c r="F15" s="11" t="s">
        <v>42</v>
      </c>
      <c r="G15" s="86"/>
      <c r="H15" s="11" t="s">
        <v>42</v>
      </c>
      <c r="I15" s="86"/>
      <c r="J15" s="11" t="s">
        <v>42</v>
      </c>
      <c r="K15" s="55"/>
    </row>
    <row r="16" spans="1:11" x14ac:dyDescent="0.2">
      <c r="A16" s="53"/>
      <c r="B16" s="12" t="s">
        <v>43</v>
      </c>
      <c r="C16" s="17"/>
      <c r="D16" s="13" t="s">
        <v>44</v>
      </c>
      <c r="E16" s="86"/>
      <c r="F16" s="13" t="s">
        <v>45</v>
      </c>
      <c r="G16" s="86"/>
      <c r="H16" s="13" t="s">
        <v>46</v>
      </c>
      <c r="I16" s="86"/>
      <c r="J16" s="13" t="s">
        <v>47</v>
      </c>
      <c r="K16" s="55"/>
    </row>
    <row r="17" spans="1:11" x14ac:dyDescent="0.2">
      <c r="A17" s="53"/>
      <c r="B17" s="58"/>
      <c r="C17" s="17"/>
      <c r="D17" s="59"/>
      <c r="E17" s="17"/>
      <c r="F17" s="59"/>
      <c r="G17" s="17"/>
      <c r="H17" s="59"/>
      <c r="I17" s="17"/>
      <c r="J17" s="59"/>
      <c r="K17" s="55"/>
    </row>
    <row r="18" spans="1:11" x14ac:dyDescent="0.2">
      <c r="A18" s="53"/>
      <c r="B18" s="58" t="s">
        <v>48</v>
      </c>
      <c r="C18" s="17"/>
      <c r="D18" s="59">
        <v>4500</v>
      </c>
      <c r="E18" s="17"/>
      <c r="F18" s="59">
        <v>6250</v>
      </c>
      <c r="G18" s="17"/>
      <c r="H18" s="59">
        <v>4500</v>
      </c>
      <c r="I18" s="17"/>
      <c r="J18" s="59">
        <v>2500</v>
      </c>
      <c r="K18" s="55"/>
    </row>
    <row r="19" spans="1:11" x14ac:dyDescent="0.2">
      <c r="A19" s="53"/>
      <c r="B19" s="58" t="s">
        <v>49</v>
      </c>
      <c r="C19" s="60">
        <v>0.35</v>
      </c>
      <c r="D19" s="79">
        <f>-C19*D18</f>
        <v>-1575</v>
      </c>
      <c r="E19" s="60">
        <v>0.25</v>
      </c>
      <c r="F19" s="79">
        <f>-E19*F18</f>
        <v>-1562.5</v>
      </c>
      <c r="G19" s="60">
        <v>0.4</v>
      </c>
      <c r="H19" s="79">
        <f>-G19*H18</f>
        <v>-1800</v>
      </c>
      <c r="I19" s="60">
        <v>0.3</v>
      </c>
      <c r="J19" s="79">
        <f>-I19*J18</f>
        <v>-750</v>
      </c>
      <c r="K19" s="55"/>
    </row>
    <row r="20" spans="1:11" x14ac:dyDescent="0.2">
      <c r="A20" s="53"/>
      <c r="B20" s="58" t="s">
        <v>50</v>
      </c>
      <c r="C20" s="17"/>
      <c r="D20" s="62">
        <f>D18+D19</f>
        <v>2925</v>
      </c>
      <c r="E20" s="17"/>
      <c r="F20" s="62">
        <f>F18+F19</f>
        <v>4687.5</v>
      </c>
      <c r="G20" s="17"/>
      <c r="H20" s="62">
        <f>H18+H19</f>
        <v>2700</v>
      </c>
      <c r="I20" s="17"/>
      <c r="J20" s="62">
        <f>J18+J19</f>
        <v>1750</v>
      </c>
      <c r="K20" s="55"/>
    </row>
    <row r="21" spans="1:11" x14ac:dyDescent="0.2">
      <c r="A21" s="53"/>
      <c r="B21" s="58"/>
      <c r="C21" s="17"/>
      <c r="D21" s="62"/>
      <c r="E21" s="17"/>
      <c r="F21" s="62"/>
      <c r="G21" s="17"/>
      <c r="H21" s="62"/>
      <c r="I21" s="17"/>
      <c r="J21" s="62"/>
      <c r="K21" s="55"/>
    </row>
    <row r="22" spans="1:11" x14ac:dyDescent="0.2">
      <c r="A22" s="53"/>
      <c r="B22" s="58" t="s">
        <v>51</v>
      </c>
      <c r="C22" s="17"/>
      <c r="D22" s="63" t="s">
        <v>52</v>
      </c>
      <c r="E22" s="17"/>
      <c r="F22" s="64">
        <v>1.8</v>
      </c>
      <c r="G22" s="17"/>
      <c r="H22" s="65">
        <v>0.70179999999999998</v>
      </c>
      <c r="I22" s="17"/>
      <c r="J22" s="65">
        <v>7.75</v>
      </c>
      <c r="K22" s="55"/>
    </row>
    <row r="23" spans="1:11" x14ac:dyDescent="0.2">
      <c r="A23" s="53"/>
      <c r="B23" s="58" t="s">
        <v>53</v>
      </c>
      <c r="C23" s="17"/>
      <c r="D23" s="66">
        <f>D20</f>
        <v>2925</v>
      </c>
      <c r="E23" s="17"/>
      <c r="F23" s="66">
        <f>F20/F22</f>
        <v>2604.1666666666665</v>
      </c>
      <c r="G23" s="17"/>
      <c r="H23" s="66">
        <f>H20/H22</f>
        <v>3847.2499287546311</v>
      </c>
      <c r="I23" s="17"/>
      <c r="J23" s="66">
        <f>J20/J22</f>
        <v>225.80645161290323</v>
      </c>
      <c r="K23" s="55"/>
    </row>
    <row r="24" spans="1:11" x14ac:dyDescent="0.2">
      <c r="A24" s="53"/>
      <c r="B24" s="58"/>
      <c r="C24" s="17"/>
      <c r="D24" s="67"/>
      <c r="E24" s="17"/>
      <c r="F24" s="67"/>
      <c r="G24" s="17"/>
      <c r="H24" s="59"/>
      <c r="I24" s="17"/>
      <c r="J24" s="59"/>
      <c r="K24" s="55"/>
    </row>
    <row r="25" spans="1:11" x14ac:dyDescent="0.2">
      <c r="A25" s="53"/>
      <c r="B25" s="58" t="s">
        <v>54</v>
      </c>
      <c r="C25" s="17"/>
      <c r="D25" s="66">
        <f>SUM(D23:J23)</f>
        <v>9602.2230470342001</v>
      </c>
      <c r="E25" s="17"/>
      <c r="F25" s="67"/>
      <c r="G25" s="17"/>
      <c r="H25" s="59"/>
      <c r="I25" s="17"/>
      <c r="J25" s="59"/>
      <c r="K25" s="55"/>
    </row>
    <row r="26" spans="1:11" x14ac:dyDescent="0.2">
      <c r="A26" s="53"/>
      <c r="B26" s="17" t="s">
        <v>55</v>
      </c>
      <c r="C26" s="17"/>
      <c r="D26" s="67">
        <v>650</v>
      </c>
      <c r="E26" s="17"/>
      <c r="F26" s="67"/>
      <c r="G26" s="17"/>
      <c r="H26" s="67"/>
      <c r="I26" s="17"/>
      <c r="J26" s="67"/>
      <c r="K26" s="55"/>
    </row>
    <row r="27" spans="1:11" x14ac:dyDescent="0.2">
      <c r="A27" s="53"/>
      <c r="B27" s="17"/>
      <c r="C27" s="17"/>
      <c r="D27" s="67"/>
      <c r="E27" s="17"/>
      <c r="F27" s="67"/>
      <c r="G27" s="17"/>
      <c r="H27" s="67"/>
      <c r="I27" s="17"/>
      <c r="J27" s="67"/>
      <c r="K27" s="55"/>
    </row>
    <row r="28" spans="1:11" x14ac:dyDescent="0.2">
      <c r="A28" s="53"/>
      <c r="B28" s="17" t="s">
        <v>71</v>
      </c>
      <c r="C28" s="17"/>
      <c r="D28" s="102">
        <f>D25/D26</f>
        <v>14.772650841591076</v>
      </c>
      <c r="E28" s="17"/>
      <c r="F28" s="68"/>
      <c r="G28" s="17"/>
      <c r="H28" s="68"/>
      <c r="I28" s="17"/>
      <c r="J28" s="68"/>
      <c r="K28" s="55"/>
    </row>
    <row r="29" spans="1:11" x14ac:dyDescent="0.2">
      <c r="A29" s="53"/>
      <c r="B29" s="10"/>
      <c r="C29" s="17"/>
      <c r="D29" s="69"/>
      <c r="E29" s="17"/>
      <c r="F29" s="68"/>
      <c r="G29" s="17"/>
      <c r="H29" s="68"/>
      <c r="I29" s="17"/>
      <c r="J29" s="68"/>
      <c r="K29" s="55"/>
    </row>
    <row r="30" spans="1:11" x14ac:dyDescent="0.2">
      <c r="A30" s="53"/>
      <c r="B30" s="17" t="s">
        <v>72</v>
      </c>
      <c r="C30" s="17"/>
      <c r="D30" s="85">
        <f>-D19</f>
        <v>1575</v>
      </c>
      <c r="E30" s="17"/>
      <c r="F30" s="85">
        <f>-F19/F22</f>
        <v>868.05555555555554</v>
      </c>
      <c r="G30" s="17"/>
      <c r="H30" s="85">
        <f>-H19/H22</f>
        <v>2564.8332858364206</v>
      </c>
      <c r="I30" s="17"/>
      <c r="J30" s="85">
        <f>-J19/J22</f>
        <v>96.774193548387103</v>
      </c>
      <c r="K30" s="55"/>
    </row>
    <row r="31" spans="1:11" x14ac:dyDescent="0.2">
      <c r="A31" s="53"/>
      <c r="B31" s="17"/>
      <c r="C31" s="17"/>
      <c r="D31" s="85"/>
      <c r="E31" s="17"/>
      <c r="F31" s="85"/>
      <c r="G31" s="17"/>
      <c r="H31" s="85"/>
      <c r="I31" s="17"/>
      <c r="J31" s="85"/>
      <c r="K31" s="55"/>
    </row>
    <row r="32" spans="1:11" x14ac:dyDescent="0.2">
      <c r="A32" s="53"/>
      <c r="B32" s="289"/>
      <c r="C32" s="283"/>
      <c r="D32" s="283"/>
      <c r="E32" s="283"/>
      <c r="F32" s="283"/>
      <c r="G32" s="283"/>
      <c r="H32" s="283"/>
      <c r="I32" s="283"/>
      <c r="J32" s="283"/>
      <c r="K32" s="55"/>
    </row>
    <row r="33" spans="1:11" x14ac:dyDescent="0.2">
      <c r="A33" s="53"/>
      <c r="B33" s="103"/>
      <c r="C33" s="45"/>
      <c r="D33" s="45"/>
      <c r="E33" s="45"/>
      <c r="F33" s="45"/>
      <c r="G33" s="45"/>
      <c r="H33" s="45"/>
      <c r="I33" s="45"/>
      <c r="J33" s="45"/>
      <c r="K33" s="55"/>
    </row>
    <row r="34" spans="1:11" x14ac:dyDescent="0.2">
      <c r="A34" s="53"/>
      <c r="B34" s="10" t="s">
        <v>73</v>
      </c>
      <c r="C34" s="17"/>
      <c r="D34" s="102">
        <f>SUM(D30:J30)</f>
        <v>5104.6630349403631</v>
      </c>
      <c r="E34" s="17"/>
      <c r="F34" s="17"/>
      <c r="G34" s="17"/>
      <c r="H34" s="17"/>
      <c r="I34" s="17"/>
      <c r="J34" s="17"/>
      <c r="K34" s="55"/>
    </row>
    <row r="35" spans="1:11" x14ac:dyDescent="0.2">
      <c r="A35" s="53"/>
      <c r="B35" s="10"/>
      <c r="C35" s="17"/>
      <c r="D35" s="88"/>
      <c r="E35" s="17"/>
      <c r="F35" s="17"/>
      <c r="G35" s="17"/>
      <c r="H35" s="17"/>
      <c r="I35" s="17"/>
      <c r="J35" s="17"/>
      <c r="K35" s="55"/>
    </row>
    <row r="36" spans="1:11" x14ac:dyDescent="0.2">
      <c r="A36" s="53"/>
      <c r="B36" s="289"/>
      <c r="C36" s="283"/>
      <c r="D36" s="283"/>
      <c r="E36" s="283"/>
      <c r="F36" s="283"/>
      <c r="G36" s="283"/>
      <c r="H36" s="283"/>
      <c r="I36" s="283"/>
      <c r="J36" s="283"/>
      <c r="K36" s="55"/>
    </row>
    <row r="37" spans="1:11" x14ac:dyDescent="0.2">
      <c r="A37" s="53"/>
      <c r="B37" s="10" t="s">
        <v>100</v>
      </c>
      <c r="C37" s="17"/>
      <c r="D37" s="17"/>
      <c r="E37" s="17"/>
      <c r="F37" s="17"/>
      <c r="G37" s="17"/>
      <c r="H37" s="17"/>
      <c r="I37" s="17"/>
      <c r="J37" s="17"/>
      <c r="K37" s="55"/>
    </row>
    <row r="38" spans="1:11" x14ac:dyDescent="0.2">
      <c r="A38" s="53"/>
      <c r="B38" s="10"/>
      <c r="C38" s="17"/>
      <c r="D38" s="17"/>
      <c r="E38" s="17"/>
      <c r="F38" s="17"/>
      <c r="G38" s="17"/>
      <c r="H38" s="17"/>
      <c r="I38" s="17"/>
      <c r="J38" s="17"/>
      <c r="K38" s="55"/>
    </row>
    <row r="39" spans="1:11" x14ac:dyDescent="0.2">
      <c r="A39" s="53"/>
      <c r="B39" s="86" t="s">
        <v>74</v>
      </c>
      <c r="C39" s="17"/>
      <c r="D39" s="85">
        <f>D18</f>
        <v>4500</v>
      </c>
      <c r="E39" s="85"/>
      <c r="F39" s="85">
        <f>F18/F22</f>
        <v>3472.2222222222222</v>
      </c>
      <c r="G39" s="17"/>
      <c r="H39" s="85">
        <f>H18/H22</f>
        <v>6412.0832145910517</v>
      </c>
      <c r="I39" s="17"/>
      <c r="J39" s="85">
        <f>J18/J22</f>
        <v>322.58064516129031</v>
      </c>
      <c r="K39" s="55"/>
    </row>
    <row r="40" spans="1:11" x14ac:dyDescent="0.2">
      <c r="A40" s="53"/>
      <c r="B40" s="10"/>
      <c r="C40" s="17"/>
      <c r="D40" s="17"/>
      <c r="E40" s="17"/>
      <c r="F40" s="17"/>
      <c r="G40" s="17"/>
      <c r="H40" s="17"/>
      <c r="I40" s="17"/>
      <c r="J40" s="17"/>
      <c r="K40" s="55"/>
    </row>
    <row r="41" spans="1:11" x14ac:dyDescent="0.2">
      <c r="A41" s="53"/>
      <c r="B41" s="86" t="s">
        <v>75</v>
      </c>
      <c r="C41" s="17"/>
      <c r="D41" s="87">
        <f>SUM(D39:J39)</f>
        <v>14706.886081974564</v>
      </c>
      <c r="E41" s="17"/>
      <c r="F41" s="17"/>
      <c r="G41" s="17"/>
      <c r="H41" s="17"/>
      <c r="I41" s="17"/>
      <c r="J41" s="17"/>
      <c r="K41" s="55"/>
    </row>
    <row r="42" spans="1:11" x14ac:dyDescent="0.2">
      <c r="A42" s="53"/>
      <c r="B42" s="86" t="s">
        <v>76</v>
      </c>
      <c r="C42" s="17"/>
      <c r="D42" s="85">
        <f>D34</f>
        <v>5104.6630349403631</v>
      </c>
      <c r="E42" s="17"/>
      <c r="F42" s="17"/>
      <c r="G42" s="17"/>
      <c r="H42" s="17"/>
      <c r="I42" s="17"/>
      <c r="J42" s="17"/>
      <c r="K42" s="55"/>
    </row>
    <row r="43" spans="1:11" x14ac:dyDescent="0.2">
      <c r="A43" s="53"/>
      <c r="B43" s="86" t="s">
        <v>77</v>
      </c>
      <c r="C43" s="17"/>
      <c r="D43" s="98">
        <f>D42/D41</f>
        <v>0.34709339601106132</v>
      </c>
      <c r="E43" s="17"/>
      <c r="F43" s="17"/>
      <c r="G43" s="17"/>
      <c r="H43" s="17"/>
      <c r="I43" s="17"/>
      <c r="J43" s="17"/>
      <c r="K43" s="55"/>
    </row>
    <row r="44" spans="1:11" x14ac:dyDescent="0.2">
      <c r="A44" s="53"/>
      <c r="B44" s="17"/>
      <c r="C44" s="17"/>
      <c r="D44" s="17"/>
      <c r="E44" s="17"/>
      <c r="F44" s="17"/>
      <c r="G44" s="17"/>
      <c r="H44" s="17"/>
      <c r="I44" s="17"/>
      <c r="J44" s="17"/>
      <c r="K44" s="55"/>
    </row>
    <row r="45" spans="1:11" x14ac:dyDescent="0.2">
      <c r="A45" s="53"/>
      <c r="B45" s="289"/>
      <c r="C45" s="283"/>
      <c r="D45" s="283"/>
      <c r="E45" s="283"/>
      <c r="F45" s="283"/>
      <c r="G45" s="283"/>
      <c r="H45" s="283"/>
      <c r="I45" s="283"/>
      <c r="J45" s="283"/>
      <c r="K45" s="55"/>
    </row>
    <row r="46" spans="1:11" x14ac:dyDescent="0.2">
      <c r="A46" s="53"/>
      <c r="B46" s="287" t="s">
        <v>101</v>
      </c>
      <c r="C46" s="288"/>
      <c r="D46" s="288"/>
      <c r="E46" s="288"/>
      <c r="F46" s="288"/>
      <c r="G46" s="288"/>
      <c r="H46" s="288"/>
      <c r="I46" s="288"/>
      <c r="J46" s="288"/>
      <c r="K46" s="55"/>
    </row>
    <row r="47" spans="1:11" x14ac:dyDescent="0.2">
      <c r="A47" s="53"/>
      <c r="B47" s="288"/>
      <c r="C47" s="288"/>
      <c r="D47" s="288"/>
      <c r="E47" s="288"/>
      <c r="F47" s="288"/>
      <c r="G47" s="288"/>
      <c r="H47" s="288"/>
      <c r="I47" s="288"/>
      <c r="J47" s="288"/>
      <c r="K47" s="55"/>
    </row>
    <row r="48" spans="1:11" x14ac:dyDescent="0.2">
      <c r="A48" s="53"/>
      <c r="B48" s="17"/>
      <c r="C48" s="17"/>
      <c r="D48" s="11" t="s">
        <v>98</v>
      </c>
      <c r="E48" s="86"/>
      <c r="F48" s="11" t="s">
        <v>38</v>
      </c>
      <c r="G48" s="86"/>
      <c r="H48" s="11" t="s">
        <v>39</v>
      </c>
      <c r="I48" s="86"/>
      <c r="J48" s="11" t="s">
        <v>40</v>
      </c>
      <c r="K48" s="55"/>
    </row>
    <row r="49" spans="1:11" x14ac:dyDescent="0.2">
      <c r="A49" s="115"/>
      <c r="B49" s="115"/>
      <c r="C49" s="115"/>
      <c r="D49" s="116" t="s">
        <v>41</v>
      </c>
      <c r="E49" s="117"/>
      <c r="F49" s="116" t="s">
        <v>42</v>
      </c>
      <c r="G49" s="117"/>
      <c r="H49" s="116" t="s">
        <v>42</v>
      </c>
      <c r="I49" s="117"/>
      <c r="J49" s="116" t="s">
        <v>42</v>
      </c>
      <c r="K49" s="118"/>
    </row>
    <row r="50" spans="1:11" x14ac:dyDescent="0.2">
      <c r="A50" s="115"/>
      <c r="B50" s="119" t="s">
        <v>43</v>
      </c>
      <c r="C50" s="115"/>
      <c r="D50" s="120" t="s">
        <v>44</v>
      </c>
      <c r="E50" s="117"/>
      <c r="F50" s="120" t="s">
        <v>45</v>
      </c>
      <c r="G50" s="117"/>
      <c r="H50" s="120" t="s">
        <v>46</v>
      </c>
      <c r="I50" s="117"/>
      <c r="J50" s="120" t="s">
        <v>47</v>
      </c>
      <c r="K50" s="118"/>
    </row>
    <row r="51" spans="1:11" x14ac:dyDescent="0.2">
      <c r="A51" s="115"/>
      <c r="B51" s="121"/>
      <c r="C51" s="115"/>
      <c r="D51" s="122"/>
      <c r="E51" s="115"/>
      <c r="F51" s="122"/>
      <c r="G51" s="115"/>
      <c r="H51" s="122"/>
      <c r="I51" s="115"/>
      <c r="J51" s="122"/>
      <c r="K51" s="118"/>
    </row>
    <row r="52" spans="1:11" x14ac:dyDescent="0.2">
      <c r="A52" s="115"/>
      <c r="B52" s="121" t="s">
        <v>48</v>
      </c>
      <c r="C52" s="115"/>
      <c r="D52" s="122">
        <v>4500</v>
      </c>
      <c r="E52" s="115"/>
      <c r="F52" s="122">
        <v>6250</v>
      </c>
      <c r="G52" s="115"/>
      <c r="H52" s="123">
        <v>5000</v>
      </c>
      <c r="I52" s="115"/>
      <c r="J52" s="122">
        <v>2500</v>
      </c>
      <c r="K52" s="118"/>
    </row>
    <row r="53" spans="1:11" x14ac:dyDescent="0.2">
      <c r="A53" s="115"/>
      <c r="B53" s="121" t="s">
        <v>49</v>
      </c>
      <c r="C53" s="125">
        <v>0.35</v>
      </c>
      <c r="D53" s="126">
        <f>-C53*D52</f>
        <v>-1575</v>
      </c>
      <c r="E53" s="125">
        <v>0.25</v>
      </c>
      <c r="F53" s="126">
        <f>-E53*F52</f>
        <v>-1562.5</v>
      </c>
      <c r="G53" s="127">
        <v>0.28000000000000003</v>
      </c>
      <c r="H53" s="126">
        <f>-G53*H52</f>
        <v>-1400.0000000000002</v>
      </c>
      <c r="I53" s="125">
        <v>0.3</v>
      </c>
      <c r="J53" s="126">
        <f>-I53*J52</f>
        <v>-750</v>
      </c>
      <c r="K53" s="118"/>
    </row>
    <row r="54" spans="1:11" x14ac:dyDescent="0.2">
      <c r="A54" s="115"/>
      <c r="B54" s="121" t="s">
        <v>50</v>
      </c>
      <c r="C54" s="115"/>
      <c r="D54" s="128">
        <f>D52+D53</f>
        <v>2925</v>
      </c>
      <c r="E54" s="115"/>
      <c r="F54" s="128">
        <f>F52+F53</f>
        <v>4687.5</v>
      </c>
      <c r="G54" s="115"/>
      <c r="H54" s="128">
        <f>H52+H53</f>
        <v>3600</v>
      </c>
      <c r="I54" s="115"/>
      <c r="J54" s="128">
        <f>J52+J53</f>
        <v>1750</v>
      </c>
      <c r="K54" s="118"/>
    </row>
    <row r="55" spans="1:11" x14ac:dyDescent="0.2">
      <c r="A55" s="115"/>
      <c r="B55" s="121"/>
      <c r="C55" s="115"/>
      <c r="D55" s="128"/>
      <c r="E55" s="115"/>
      <c r="F55" s="128"/>
      <c r="G55" s="115"/>
      <c r="H55" s="128"/>
      <c r="I55" s="115"/>
      <c r="J55" s="128"/>
      <c r="K55" s="118"/>
    </row>
    <row r="56" spans="1:11" x14ac:dyDescent="0.2">
      <c r="A56" s="115"/>
      <c r="B56" s="121" t="s">
        <v>51</v>
      </c>
      <c r="C56" s="115"/>
      <c r="D56" s="129" t="s">
        <v>52</v>
      </c>
      <c r="E56" s="115"/>
      <c r="F56" s="130">
        <v>1.8</v>
      </c>
      <c r="G56" s="115"/>
      <c r="H56" s="131">
        <v>0.70179999999999998</v>
      </c>
      <c r="I56" s="115"/>
      <c r="J56" s="131">
        <v>7.75</v>
      </c>
      <c r="K56" s="118"/>
    </row>
    <row r="57" spans="1:11" x14ac:dyDescent="0.2">
      <c r="A57" s="115"/>
      <c r="B57" s="121" t="s">
        <v>53</v>
      </c>
      <c r="C57" s="115"/>
      <c r="D57" s="132">
        <f>D54</f>
        <v>2925</v>
      </c>
      <c r="E57" s="115"/>
      <c r="F57" s="132">
        <f>F54/F56</f>
        <v>2604.1666666666665</v>
      </c>
      <c r="G57" s="115"/>
      <c r="H57" s="132">
        <f>H54/H56</f>
        <v>5129.6665716728412</v>
      </c>
      <c r="I57" s="115"/>
      <c r="J57" s="132">
        <f>J54/J56</f>
        <v>225.80645161290323</v>
      </c>
      <c r="K57" s="118"/>
    </row>
    <row r="58" spans="1:11" x14ac:dyDescent="0.2">
      <c r="A58" s="115"/>
      <c r="B58" s="121"/>
      <c r="C58" s="115"/>
      <c r="D58" s="133"/>
      <c r="E58" s="115"/>
      <c r="F58" s="133"/>
      <c r="G58" s="115"/>
      <c r="H58" s="122"/>
      <c r="I58" s="115"/>
      <c r="J58" s="122"/>
      <c r="K58" s="118"/>
    </row>
    <row r="59" spans="1:11" x14ac:dyDescent="0.2">
      <c r="A59" s="115"/>
      <c r="B59" s="121" t="s">
        <v>54</v>
      </c>
      <c r="C59" s="115"/>
      <c r="D59" s="132">
        <f>SUM(D57:J57)</f>
        <v>10884.63968995241</v>
      </c>
      <c r="E59" s="115"/>
      <c r="F59" s="133"/>
      <c r="G59" s="115"/>
      <c r="H59" s="122"/>
      <c r="I59" s="115"/>
      <c r="J59" s="122"/>
      <c r="K59" s="118"/>
    </row>
    <row r="60" spans="1:11" x14ac:dyDescent="0.2">
      <c r="A60" s="115"/>
      <c r="B60" s="115" t="s">
        <v>55</v>
      </c>
      <c r="C60" s="115"/>
      <c r="D60" s="133">
        <v>650</v>
      </c>
      <c r="E60" s="115"/>
      <c r="F60" s="133"/>
      <c r="G60" s="115"/>
      <c r="H60" s="133"/>
      <c r="I60" s="115"/>
      <c r="J60" s="133"/>
      <c r="K60" s="118"/>
    </row>
    <row r="61" spans="1:11" x14ac:dyDescent="0.2">
      <c r="A61" s="115"/>
      <c r="B61" s="115"/>
      <c r="C61" s="115"/>
      <c r="D61" s="133"/>
      <c r="E61" s="115"/>
      <c r="F61" s="133"/>
      <c r="G61" s="115"/>
      <c r="H61" s="133"/>
      <c r="I61" s="115"/>
      <c r="J61" s="133"/>
      <c r="K61" s="118"/>
    </row>
    <row r="62" spans="1:11" x14ac:dyDescent="0.2">
      <c r="A62" s="115"/>
      <c r="B62" s="115" t="s">
        <v>71</v>
      </c>
      <c r="C62" s="115"/>
      <c r="D62" s="102">
        <f>D59/D60</f>
        <v>16.745599523003708</v>
      </c>
      <c r="E62" s="115"/>
      <c r="F62" s="134"/>
      <c r="G62" s="115"/>
      <c r="H62" s="134"/>
      <c r="I62" s="115"/>
      <c r="J62" s="134"/>
      <c r="K62" s="118"/>
    </row>
    <row r="63" spans="1:11" x14ac:dyDescent="0.2">
      <c r="A63" s="115"/>
      <c r="B63" s="135"/>
      <c r="C63" s="115"/>
      <c r="D63" s="136"/>
      <c r="E63" s="115"/>
      <c r="F63" s="134"/>
      <c r="G63" s="115"/>
      <c r="H63" s="134"/>
      <c r="I63" s="115"/>
      <c r="J63" s="134"/>
      <c r="K63" s="118"/>
    </row>
    <row r="64" spans="1:11" x14ac:dyDescent="0.2">
      <c r="A64" s="115"/>
      <c r="B64" s="117" t="s">
        <v>74</v>
      </c>
      <c r="C64" s="115"/>
      <c r="D64" s="137">
        <f>D52</f>
        <v>4500</v>
      </c>
      <c r="E64" s="137"/>
      <c r="F64" s="137">
        <f>F52/F56</f>
        <v>3472.2222222222222</v>
      </c>
      <c r="G64" s="115"/>
      <c r="H64" s="137">
        <f>H52/H56</f>
        <v>7124.5369051011685</v>
      </c>
      <c r="I64" s="115"/>
      <c r="J64" s="137">
        <f>J52/J56</f>
        <v>322.58064516129031</v>
      </c>
      <c r="K64" s="118"/>
    </row>
    <row r="65" spans="1:14" x14ac:dyDescent="0.2">
      <c r="A65" s="115"/>
      <c r="B65" s="135"/>
      <c r="C65" s="115"/>
      <c r="D65" s="136"/>
      <c r="E65" s="115"/>
      <c r="F65" s="134"/>
      <c r="G65" s="115"/>
      <c r="H65" s="134"/>
      <c r="I65" s="115"/>
      <c r="J65" s="134"/>
      <c r="K65" s="118"/>
    </row>
    <row r="66" spans="1:14" x14ac:dyDescent="0.2">
      <c r="A66" s="53"/>
      <c r="B66" s="17" t="s">
        <v>72</v>
      </c>
      <c r="C66" s="17"/>
      <c r="D66" s="85">
        <f>-D53</f>
        <v>1575</v>
      </c>
      <c r="E66" s="17"/>
      <c r="F66" s="85">
        <f>-F53/F56</f>
        <v>868.05555555555554</v>
      </c>
      <c r="G66" s="17"/>
      <c r="H66" s="85">
        <f>-H53/H56</f>
        <v>1994.8703334283275</v>
      </c>
      <c r="I66" s="17"/>
      <c r="J66" s="85">
        <f>-J53/J56</f>
        <v>96.774193548387103</v>
      </c>
      <c r="K66" s="55"/>
    </row>
    <row r="67" spans="1:14" x14ac:dyDescent="0.2">
      <c r="A67" s="115"/>
      <c r="B67" s="135"/>
      <c r="C67" s="115"/>
      <c r="D67" s="115"/>
      <c r="E67" s="115"/>
      <c r="F67" s="115"/>
      <c r="G67" s="115"/>
      <c r="H67" s="115"/>
      <c r="I67" s="115"/>
      <c r="J67" s="115"/>
      <c r="K67" s="118"/>
    </row>
    <row r="68" spans="1:14" x14ac:dyDescent="0.2">
      <c r="A68" s="115"/>
      <c r="B68" s="117" t="s">
        <v>75</v>
      </c>
      <c r="C68" s="115"/>
      <c r="D68" s="138">
        <f>SUM(D64,F64,H64,J64)</f>
        <v>15419.339772484682</v>
      </c>
      <c r="E68" s="115"/>
      <c r="F68" s="115"/>
      <c r="G68" s="115"/>
      <c r="H68" s="115"/>
      <c r="I68" s="115"/>
      <c r="J68" s="115"/>
      <c r="K68" s="118"/>
    </row>
    <row r="69" spans="1:14" x14ac:dyDescent="0.2">
      <c r="B69" s="117" t="s">
        <v>76</v>
      </c>
      <c r="C69" s="115"/>
      <c r="D69" s="137">
        <f>SUM(D66,F66,H66,J66)</f>
        <v>4534.7000825322702</v>
      </c>
      <c r="E69" s="115"/>
      <c r="F69" s="115"/>
      <c r="G69" s="115"/>
      <c r="H69" s="115"/>
      <c r="I69" s="115"/>
      <c r="J69" s="115"/>
      <c r="K69" s="139"/>
    </row>
    <row r="70" spans="1:14" x14ac:dyDescent="0.2">
      <c r="B70" s="117" t="s">
        <v>77</v>
      </c>
      <c r="C70" s="115"/>
      <c r="D70" s="98">
        <f>D69/D68</f>
        <v>0.29409171530316086</v>
      </c>
      <c r="E70" s="115"/>
      <c r="F70" s="115"/>
      <c r="G70" s="115"/>
      <c r="H70" s="115"/>
      <c r="I70" s="115"/>
      <c r="J70" s="115"/>
      <c r="K70" s="139"/>
    </row>
    <row r="71" spans="1:14" ht="13.5" thickBot="1" x14ac:dyDescent="0.25">
      <c r="B71" s="140"/>
      <c r="C71" s="124"/>
      <c r="D71" s="140"/>
      <c r="E71" s="140"/>
      <c r="F71" s="124"/>
      <c r="G71" s="140"/>
      <c r="H71" s="140"/>
      <c r="I71" s="124"/>
      <c r="J71" s="140"/>
      <c r="K71" s="141"/>
    </row>
    <row r="72" spans="1:14" x14ac:dyDescent="0.2">
      <c r="A72" s="142"/>
      <c r="B72" s="143"/>
      <c r="C72" s="144"/>
      <c r="D72" s="143"/>
      <c r="E72" s="143"/>
      <c r="F72" s="144"/>
      <c r="G72" s="143"/>
      <c r="H72" s="143"/>
      <c r="I72" s="144"/>
      <c r="J72" s="143"/>
      <c r="K72" s="145"/>
      <c r="L72" s="142"/>
      <c r="M72" s="142"/>
      <c r="N72" s="142"/>
    </row>
    <row r="73" spans="1:14" x14ac:dyDescent="0.2">
      <c r="A73" s="142"/>
      <c r="B73" s="145"/>
      <c r="C73" s="144"/>
      <c r="D73" s="145"/>
      <c r="E73" s="145"/>
      <c r="F73" s="144"/>
      <c r="G73" s="145"/>
      <c r="H73" s="145"/>
      <c r="I73" s="144"/>
      <c r="J73" s="145"/>
      <c r="K73" s="143"/>
      <c r="L73" s="142"/>
      <c r="M73" s="142"/>
      <c r="N73" s="142"/>
    </row>
    <row r="74" spans="1:14" x14ac:dyDescent="0.2">
      <c r="A74" s="142"/>
      <c r="B74" s="143"/>
      <c r="C74" s="144"/>
      <c r="D74" s="146"/>
      <c r="E74" s="143"/>
      <c r="F74" s="144"/>
      <c r="G74" s="146"/>
      <c r="H74" s="143"/>
      <c r="I74" s="144"/>
      <c r="J74" s="146"/>
      <c r="K74" s="143"/>
      <c r="L74" s="142"/>
      <c r="M74" s="142"/>
      <c r="N74" s="142"/>
    </row>
    <row r="75" spans="1:14" x14ac:dyDescent="0.2">
      <c r="A75" s="142"/>
      <c r="B75" s="143"/>
      <c r="C75" s="144"/>
      <c r="D75" s="143"/>
      <c r="E75" s="143"/>
      <c r="F75" s="144"/>
      <c r="G75" s="143"/>
      <c r="H75" s="143"/>
      <c r="I75" s="144"/>
      <c r="J75" s="143"/>
      <c r="K75" s="143"/>
      <c r="L75" s="142"/>
      <c r="M75" s="142"/>
      <c r="N75" s="142"/>
    </row>
    <row r="76" spans="1:14" x14ac:dyDescent="0.2">
      <c r="A76" s="142"/>
      <c r="B76" s="143"/>
      <c r="C76" s="144"/>
      <c r="D76" s="143"/>
      <c r="E76" s="143"/>
      <c r="F76" s="144"/>
      <c r="G76" s="143"/>
      <c r="H76" s="143"/>
      <c r="I76" s="144"/>
      <c r="J76" s="143"/>
      <c r="K76" s="144"/>
      <c r="L76" s="142"/>
      <c r="M76" s="142"/>
      <c r="N76" s="142"/>
    </row>
    <row r="77" spans="1:14" x14ac:dyDescent="0.2">
      <c r="A77" s="142"/>
      <c r="B77" s="142"/>
      <c r="C77" s="142"/>
      <c r="D77" s="142"/>
      <c r="E77" s="142"/>
      <c r="F77" s="142"/>
      <c r="G77" s="142"/>
      <c r="H77" s="142"/>
      <c r="I77" s="142"/>
      <c r="J77" s="142"/>
      <c r="K77" s="144"/>
      <c r="L77" s="142"/>
      <c r="M77" s="142"/>
      <c r="N77" s="142"/>
    </row>
    <row r="78" spans="1:14" x14ac:dyDescent="0.2">
      <c r="A78" s="142"/>
      <c r="B78" s="142"/>
      <c r="C78" s="142"/>
      <c r="D78" s="142"/>
      <c r="E78" s="142"/>
      <c r="F78" s="142"/>
      <c r="G78" s="142"/>
      <c r="H78" s="142"/>
      <c r="I78" s="142"/>
      <c r="J78" s="142"/>
      <c r="K78" s="144"/>
      <c r="L78" s="142"/>
      <c r="M78" s="142"/>
      <c r="N78" s="142"/>
    </row>
  </sheetData>
  <mergeCells count="7">
    <mergeCell ref="B46:J47"/>
    <mergeCell ref="B32:J32"/>
    <mergeCell ref="B36:J36"/>
    <mergeCell ref="B45:J45"/>
    <mergeCell ref="B2:J2"/>
    <mergeCell ref="B4:J5"/>
    <mergeCell ref="B7:J12"/>
  </mergeCells>
  <phoneticPr fontId="0" type="noConversion"/>
  <printOptions horizontalCentered="1"/>
  <pageMargins left="0.75" right="0.75" top="0.5" bottom="0.5" header="0.5" footer="0.5"/>
  <pageSetup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workbookViewId="0"/>
  </sheetViews>
  <sheetFormatPr defaultColWidth="8.83203125" defaultRowHeight="12.75" x14ac:dyDescent="0.2"/>
  <cols>
    <col min="1" max="1" width="2.83203125" style="157" customWidth="1"/>
    <col min="2" max="2" width="14.83203125" style="157" customWidth="1"/>
    <col min="3" max="3" width="2.83203125" style="157" customWidth="1"/>
    <col min="4" max="4" width="10.83203125" style="157" customWidth="1"/>
    <col min="5" max="5" width="2.83203125" style="157" customWidth="1"/>
    <col min="6" max="6" width="11.83203125" style="157" customWidth="1"/>
    <col min="7" max="7" width="2.83203125" style="157" customWidth="1"/>
    <col min="8" max="8" width="11.83203125" style="157" customWidth="1"/>
    <col min="9" max="9" width="2.83203125" style="157" customWidth="1"/>
    <col min="10" max="10" width="11.83203125" style="157" customWidth="1"/>
    <col min="11" max="11" width="2.83203125" style="157" customWidth="1"/>
    <col min="12" max="12" width="11.83203125" style="157" customWidth="1"/>
    <col min="13" max="13" width="2.83203125" style="157" customWidth="1"/>
    <col min="14" max="14" width="11.83203125" style="157" customWidth="1"/>
    <col min="15" max="15" width="2.83203125" style="157" customWidth="1"/>
    <col min="16" max="16" width="11.83203125" style="157" customWidth="1"/>
    <col min="17" max="17" width="2.83203125" style="157" customWidth="1"/>
    <col min="18" max="16384" width="8.83203125" style="157"/>
  </cols>
  <sheetData>
    <row r="1" spans="1:17" x14ac:dyDescent="0.2">
      <c r="A1" s="151"/>
      <c r="B1" s="152"/>
      <c r="C1" s="152"/>
      <c r="D1" s="152"/>
      <c r="E1" s="152"/>
      <c r="F1" s="152"/>
      <c r="G1" s="152"/>
      <c r="H1" s="152"/>
      <c r="I1" s="152"/>
      <c r="J1" s="152"/>
      <c r="K1" s="152"/>
      <c r="L1" s="152"/>
      <c r="M1" s="152"/>
      <c r="N1" s="152"/>
      <c r="O1" s="152"/>
      <c r="P1" s="152"/>
      <c r="Q1" s="156"/>
    </row>
    <row r="2" spans="1:17" ht="15.75" x14ac:dyDescent="0.2">
      <c r="A2" s="209"/>
      <c r="B2" s="252" t="s">
        <v>210</v>
      </c>
      <c r="C2" s="258"/>
      <c r="D2" s="258"/>
      <c r="E2" s="258"/>
      <c r="F2" s="258"/>
      <c r="G2" s="259"/>
      <c r="H2" s="259"/>
      <c r="I2" s="259"/>
      <c r="J2" s="259"/>
      <c r="K2" s="259"/>
      <c r="L2" s="259"/>
      <c r="M2" s="259"/>
      <c r="N2" s="259"/>
      <c r="O2" s="259"/>
      <c r="P2" s="259"/>
      <c r="Q2" s="210"/>
    </row>
    <row r="3" spans="1:17" x14ac:dyDescent="0.2">
      <c r="A3" s="158"/>
      <c r="B3" s="160"/>
      <c r="C3" s="160"/>
      <c r="D3" s="160"/>
      <c r="E3" s="160"/>
      <c r="F3" s="160"/>
      <c r="G3" s="160"/>
      <c r="H3" s="160"/>
      <c r="I3" s="160"/>
      <c r="J3" s="160"/>
      <c r="K3" s="160"/>
      <c r="L3" s="160"/>
      <c r="M3" s="160"/>
      <c r="N3" s="160"/>
      <c r="O3" s="160"/>
      <c r="P3" s="160"/>
      <c r="Q3" s="159"/>
    </row>
    <row r="4" spans="1:17" ht="13.15" customHeight="1" x14ac:dyDescent="0.2">
      <c r="A4" s="158"/>
      <c r="B4" s="256" t="s">
        <v>211</v>
      </c>
      <c r="C4" s="257"/>
      <c r="D4" s="257"/>
      <c r="E4" s="257"/>
      <c r="F4" s="257"/>
      <c r="G4" s="257"/>
      <c r="H4" s="257"/>
      <c r="I4" s="257"/>
      <c r="J4" s="257"/>
      <c r="K4" s="257"/>
      <c r="L4" s="257"/>
      <c r="M4" s="257"/>
      <c r="N4" s="257"/>
      <c r="O4" s="160"/>
      <c r="P4" s="160"/>
      <c r="Q4" s="159"/>
    </row>
    <row r="5" spans="1:17" x14ac:dyDescent="0.2">
      <c r="A5" s="158"/>
      <c r="B5" s="257"/>
      <c r="C5" s="257"/>
      <c r="D5" s="257"/>
      <c r="E5" s="257"/>
      <c r="F5" s="257"/>
      <c r="G5" s="257"/>
      <c r="H5" s="257"/>
      <c r="I5" s="257"/>
      <c r="J5" s="257"/>
      <c r="K5" s="257"/>
      <c r="L5" s="257"/>
      <c r="M5" s="257"/>
      <c r="N5" s="257"/>
      <c r="O5" s="160"/>
      <c r="P5" s="160"/>
      <c r="Q5" s="159"/>
    </row>
    <row r="6" spans="1:17" x14ac:dyDescent="0.2">
      <c r="A6" s="158"/>
      <c r="B6" s="160"/>
      <c r="C6" s="160"/>
      <c r="D6" s="160"/>
      <c r="E6" s="160"/>
      <c r="F6" s="160"/>
      <c r="G6" s="160"/>
      <c r="H6" s="160"/>
      <c r="I6" s="160"/>
      <c r="J6" s="160"/>
      <c r="K6" s="160"/>
      <c r="L6" s="160"/>
      <c r="M6" s="160"/>
      <c r="N6" s="160"/>
      <c r="O6" s="160"/>
      <c r="P6" s="160"/>
      <c r="Q6" s="159"/>
    </row>
    <row r="7" spans="1:17" x14ac:dyDescent="0.2">
      <c r="A7" s="158"/>
      <c r="B7" s="160"/>
      <c r="C7" s="160"/>
      <c r="D7" s="168" t="s">
        <v>186</v>
      </c>
      <c r="E7" s="160"/>
      <c r="F7" s="168" t="s">
        <v>187</v>
      </c>
      <c r="G7" s="168"/>
      <c r="H7" s="168" t="s">
        <v>191</v>
      </c>
      <c r="I7" s="168"/>
      <c r="J7" s="168" t="s">
        <v>40</v>
      </c>
      <c r="K7" s="168"/>
      <c r="L7" s="168" t="s">
        <v>188</v>
      </c>
      <c r="M7" s="160"/>
      <c r="N7" s="168" t="s">
        <v>175</v>
      </c>
      <c r="O7" s="160"/>
      <c r="P7" s="160"/>
      <c r="Q7" s="159"/>
    </row>
    <row r="8" spans="1:17" x14ac:dyDescent="0.2">
      <c r="A8" s="158"/>
      <c r="B8" s="170" t="s">
        <v>189</v>
      </c>
      <c r="C8" s="160"/>
      <c r="D8" s="170" t="s">
        <v>42</v>
      </c>
      <c r="E8" s="168"/>
      <c r="F8" s="170" t="s">
        <v>42</v>
      </c>
      <c r="G8" s="168"/>
      <c r="H8" s="170" t="s">
        <v>42</v>
      </c>
      <c r="I8" s="168"/>
      <c r="J8" s="170" t="s">
        <v>42</v>
      </c>
      <c r="K8" s="168"/>
      <c r="L8" s="170" t="s">
        <v>42</v>
      </c>
      <c r="M8" s="160"/>
      <c r="N8" s="170" t="s">
        <v>42</v>
      </c>
      <c r="O8" s="160"/>
      <c r="P8" s="160"/>
      <c r="Q8" s="159"/>
    </row>
    <row r="9" spans="1:17" x14ac:dyDescent="0.2">
      <c r="A9" s="158"/>
      <c r="B9" s="161">
        <v>2013</v>
      </c>
      <c r="C9" s="211"/>
      <c r="D9" s="212">
        <v>1500</v>
      </c>
      <c r="E9" s="211"/>
      <c r="F9" s="204">
        <v>100</v>
      </c>
      <c r="G9" s="211"/>
      <c r="H9" s="205">
        <v>204</v>
      </c>
      <c r="I9" s="211"/>
      <c r="J9" s="206">
        <v>168</v>
      </c>
      <c r="K9" s="211"/>
      <c r="L9" s="207">
        <v>124</v>
      </c>
      <c r="M9" s="211"/>
      <c r="N9" s="208">
        <v>360</v>
      </c>
      <c r="O9" s="160"/>
      <c r="P9" s="160"/>
      <c r="Q9" s="159"/>
    </row>
    <row r="10" spans="1:17" x14ac:dyDescent="0.2">
      <c r="A10" s="158"/>
      <c r="B10" s="161">
        <v>2014</v>
      </c>
      <c r="C10" s="211"/>
      <c r="D10" s="212">
        <v>1460</v>
      </c>
      <c r="E10" s="211"/>
      <c r="F10" s="204">
        <v>106.4</v>
      </c>
      <c r="G10" s="211"/>
      <c r="H10" s="205">
        <v>208</v>
      </c>
      <c r="I10" s="211"/>
      <c r="J10" s="206">
        <v>194</v>
      </c>
      <c r="K10" s="211"/>
      <c r="L10" s="207">
        <v>116</v>
      </c>
      <c r="M10" s="211"/>
      <c r="N10" s="208">
        <v>382</v>
      </c>
      <c r="O10" s="160"/>
      <c r="P10" s="160"/>
      <c r="Q10" s="159"/>
    </row>
    <row r="11" spans="1:17" x14ac:dyDescent="0.2">
      <c r="A11" s="158"/>
      <c r="B11" s="168"/>
      <c r="C11" s="211"/>
      <c r="D11" s="211"/>
      <c r="E11" s="211"/>
      <c r="F11" s="211"/>
      <c r="G11" s="211"/>
      <c r="H11" s="211"/>
      <c r="I11" s="211"/>
      <c r="J11" s="211"/>
      <c r="K11" s="211"/>
      <c r="L11" s="211"/>
      <c r="M11" s="211"/>
      <c r="N11" s="211"/>
      <c r="O11" s="160"/>
      <c r="P11" s="160"/>
      <c r="Q11" s="159"/>
    </row>
    <row r="12" spans="1:17" x14ac:dyDescent="0.2">
      <c r="A12" s="158"/>
      <c r="B12" s="213" t="s">
        <v>193</v>
      </c>
      <c r="C12" s="211"/>
      <c r="D12" s="211"/>
      <c r="E12" s="211"/>
      <c r="F12" s="211"/>
      <c r="G12" s="211"/>
      <c r="H12" s="211"/>
      <c r="I12" s="211"/>
      <c r="J12" s="211"/>
      <c r="K12" s="211"/>
      <c r="L12" s="211"/>
      <c r="M12" s="211"/>
      <c r="N12" s="211"/>
      <c r="O12" s="160"/>
      <c r="P12" s="160"/>
      <c r="Q12" s="159"/>
    </row>
    <row r="13" spans="1:17" x14ac:dyDescent="0.2">
      <c r="A13" s="158"/>
      <c r="B13" s="168"/>
      <c r="C13" s="211"/>
      <c r="D13" s="211"/>
      <c r="E13" s="211"/>
      <c r="F13" s="211"/>
      <c r="G13" s="211"/>
      <c r="H13" s="211"/>
      <c r="I13" s="211"/>
      <c r="J13" s="211"/>
      <c r="K13" s="211"/>
      <c r="L13" s="211"/>
      <c r="M13" s="211"/>
      <c r="N13" s="211"/>
      <c r="O13" s="160"/>
      <c r="P13" s="160"/>
      <c r="Q13" s="159"/>
    </row>
    <row r="14" spans="1:17" x14ac:dyDescent="0.2">
      <c r="A14" s="158"/>
      <c r="B14" s="170" t="s">
        <v>115</v>
      </c>
      <c r="C14" s="211"/>
      <c r="D14" s="214" t="s">
        <v>183</v>
      </c>
      <c r="E14" s="211"/>
      <c r="F14" s="214" t="s">
        <v>174</v>
      </c>
      <c r="G14" s="211"/>
      <c r="H14" s="214" t="s">
        <v>138</v>
      </c>
      <c r="I14" s="211"/>
      <c r="J14" s="214" t="s">
        <v>184</v>
      </c>
      <c r="K14" s="211"/>
      <c r="L14" s="214" t="s">
        <v>185</v>
      </c>
      <c r="M14" s="211"/>
      <c r="N14" s="214" t="s">
        <v>192</v>
      </c>
      <c r="O14" s="160"/>
      <c r="P14" s="160"/>
      <c r="Q14" s="159"/>
    </row>
    <row r="15" spans="1:17" x14ac:dyDescent="0.2">
      <c r="A15" s="158"/>
      <c r="B15" s="161">
        <v>2013</v>
      </c>
      <c r="C15" s="211"/>
      <c r="D15" s="219">
        <v>97.57</v>
      </c>
      <c r="E15" s="211"/>
      <c r="F15" s="216">
        <v>1.5646</v>
      </c>
      <c r="G15" s="211"/>
      <c r="H15" s="216">
        <v>1.3286</v>
      </c>
      <c r="I15" s="211"/>
      <c r="J15" s="216">
        <v>6.1483999999999996</v>
      </c>
      <c r="K15" s="211"/>
      <c r="L15" s="220">
        <v>31.86</v>
      </c>
      <c r="M15" s="211"/>
      <c r="N15" s="216">
        <v>1</v>
      </c>
      <c r="O15" s="160"/>
      <c r="P15" s="160"/>
      <c r="Q15" s="159"/>
    </row>
    <row r="16" spans="1:17" x14ac:dyDescent="0.2">
      <c r="A16" s="158"/>
      <c r="B16" s="161">
        <v>2014</v>
      </c>
      <c r="C16" s="211"/>
      <c r="D16" s="219">
        <v>105.88</v>
      </c>
      <c r="E16" s="211"/>
      <c r="F16" s="216">
        <v>1.6473</v>
      </c>
      <c r="G16" s="211"/>
      <c r="H16" s="216">
        <v>1.3288</v>
      </c>
      <c r="I16" s="211"/>
      <c r="J16" s="216">
        <v>6.1612</v>
      </c>
      <c r="K16" s="211"/>
      <c r="L16" s="220">
        <v>38.619999999999997</v>
      </c>
      <c r="M16" s="211"/>
      <c r="N16" s="216">
        <v>1</v>
      </c>
      <c r="O16" s="160"/>
      <c r="P16" s="160"/>
      <c r="Q16" s="159"/>
    </row>
    <row r="17" spans="1:17" x14ac:dyDescent="0.2">
      <c r="A17" s="158"/>
      <c r="B17" s="160"/>
      <c r="C17" s="211"/>
      <c r="D17" s="215"/>
      <c r="E17" s="211"/>
      <c r="F17" s="216"/>
      <c r="G17" s="211"/>
      <c r="H17" s="216"/>
      <c r="I17" s="211"/>
      <c r="J17" s="216"/>
      <c r="K17" s="211"/>
      <c r="L17" s="216"/>
      <c r="M17" s="211"/>
      <c r="N17" s="216"/>
      <c r="O17" s="160"/>
      <c r="P17" s="160"/>
      <c r="Q17" s="159"/>
    </row>
    <row r="18" spans="1:17" x14ac:dyDescent="0.2">
      <c r="A18" s="158"/>
      <c r="B18" s="160" t="s">
        <v>194</v>
      </c>
      <c r="C18" s="211"/>
      <c r="D18" s="215"/>
      <c r="E18" s="211"/>
      <c r="F18" s="216"/>
      <c r="G18" s="211"/>
      <c r="H18" s="216"/>
      <c r="I18" s="211"/>
      <c r="J18" s="216"/>
      <c r="K18" s="211"/>
      <c r="L18" s="216"/>
      <c r="M18" s="211"/>
      <c r="N18" s="216"/>
      <c r="O18" s="160"/>
      <c r="P18" s="160"/>
      <c r="Q18" s="159"/>
    </row>
    <row r="19" spans="1:17" x14ac:dyDescent="0.2">
      <c r="A19" s="158"/>
      <c r="B19" s="160" t="s">
        <v>198</v>
      </c>
      <c r="C19" s="211"/>
      <c r="D19" s="215"/>
      <c r="E19" s="211"/>
      <c r="F19" s="216"/>
      <c r="G19" s="211"/>
      <c r="H19" s="216"/>
      <c r="I19" s="211"/>
      <c r="J19" s="216"/>
      <c r="K19" s="211"/>
      <c r="L19" s="216"/>
      <c r="M19" s="211"/>
      <c r="N19" s="216"/>
      <c r="O19" s="160"/>
      <c r="P19" s="160"/>
      <c r="Q19" s="159"/>
    </row>
    <row r="20" spans="1:17" x14ac:dyDescent="0.2">
      <c r="A20" s="158"/>
      <c r="B20" s="256" t="s">
        <v>203</v>
      </c>
      <c r="C20" s="253"/>
      <c r="D20" s="253"/>
      <c r="E20" s="253"/>
      <c r="F20" s="253"/>
      <c r="G20" s="253"/>
      <c r="H20" s="253"/>
      <c r="I20" s="253"/>
      <c r="J20" s="253"/>
      <c r="K20" s="253"/>
      <c r="L20" s="253"/>
      <c r="M20" s="253"/>
      <c r="N20" s="253"/>
      <c r="O20" s="253"/>
      <c r="P20" s="160"/>
      <c r="Q20" s="159"/>
    </row>
    <row r="21" spans="1:17" x14ac:dyDescent="0.2">
      <c r="A21" s="158"/>
      <c r="B21" s="253"/>
      <c r="C21" s="253"/>
      <c r="D21" s="253"/>
      <c r="E21" s="253"/>
      <c r="F21" s="253"/>
      <c r="G21" s="253"/>
      <c r="H21" s="253"/>
      <c r="I21" s="253"/>
      <c r="J21" s="253"/>
      <c r="K21" s="253"/>
      <c r="L21" s="253"/>
      <c r="M21" s="253"/>
      <c r="N21" s="253"/>
      <c r="O21" s="253"/>
      <c r="P21" s="160"/>
      <c r="Q21" s="159"/>
    </row>
    <row r="22" spans="1:17" x14ac:dyDescent="0.2">
      <c r="A22" s="158"/>
      <c r="B22" s="160"/>
      <c r="C22" s="211"/>
      <c r="D22" s="215"/>
      <c r="E22" s="211"/>
      <c r="F22" s="216"/>
      <c r="G22" s="211"/>
      <c r="H22" s="216"/>
      <c r="I22" s="211"/>
      <c r="J22" s="216"/>
      <c r="K22" s="211"/>
      <c r="L22" s="216"/>
      <c r="M22" s="211"/>
      <c r="N22" s="216"/>
      <c r="O22" s="160"/>
      <c r="P22" s="160"/>
      <c r="Q22" s="159"/>
    </row>
    <row r="23" spans="1:17" x14ac:dyDescent="0.2">
      <c r="A23" s="158"/>
      <c r="B23" s="256" t="s">
        <v>197</v>
      </c>
      <c r="C23" s="257"/>
      <c r="D23" s="257"/>
      <c r="E23" s="257"/>
      <c r="F23" s="257"/>
      <c r="G23" s="257"/>
      <c r="H23" s="257"/>
      <c r="I23" s="257"/>
      <c r="J23" s="257"/>
      <c r="K23" s="257"/>
      <c r="L23" s="257"/>
      <c r="M23" s="257"/>
      <c r="N23" s="257"/>
      <c r="O23" s="257"/>
      <c r="P23" s="257"/>
      <c r="Q23" s="159"/>
    </row>
    <row r="24" spans="1:17" x14ac:dyDescent="0.2">
      <c r="A24" s="158"/>
      <c r="B24" s="257"/>
      <c r="C24" s="257"/>
      <c r="D24" s="257"/>
      <c r="E24" s="257"/>
      <c r="F24" s="257"/>
      <c r="G24" s="257"/>
      <c r="H24" s="257"/>
      <c r="I24" s="257"/>
      <c r="J24" s="257"/>
      <c r="K24" s="257"/>
      <c r="L24" s="257"/>
      <c r="M24" s="257"/>
      <c r="N24" s="257"/>
      <c r="O24" s="257"/>
      <c r="P24" s="257"/>
      <c r="Q24" s="159"/>
    </row>
    <row r="25" spans="1:17" x14ac:dyDescent="0.2">
      <c r="A25" s="158"/>
      <c r="B25" s="257"/>
      <c r="C25" s="257"/>
      <c r="D25" s="257"/>
      <c r="E25" s="257"/>
      <c r="F25" s="257"/>
      <c r="G25" s="257"/>
      <c r="H25" s="257"/>
      <c r="I25" s="257"/>
      <c r="J25" s="257"/>
      <c r="K25" s="257"/>
      <c r="L25" s="257"/>
      <c r="M25" s="257"/>
      <c r="N25" s="257"/>
      <c r="O25" s="257"/>
      <c r="P25" s="257"/>
      <c r="Q25" s="159"/>
    </row>
    <row r="26" spans="1:17" x14ac:dyDescent="0.2">
      <c r="A26" s="158"/>
      <c r="B26" s="160"/>
      <c r="C26" s="211"/>
      <c r="D26" s="215"/>
      <c r="E26" s="211"/>
      <c r="F26" s="216"/>
      <c r="G26" s="211"/>
      <c r="H26" s="216"/>
      <c r="I26" s="211"/>
      <c r="J26" s="216"/>
      <c r="K26" s="211"/>
      <c r="L26" s="216"/>
      <c r="M26" s="211"/>
      <c r="N26" s="216"/>
      <c r="O26" s="160"/>
      <c r="P26" s="168"/>
      <c r="Q26" s="159"/>
    </row>
    <row r="27" spans="1:17" x14ac:dyDescent="0.2">
      <c r="A27" s="158"/>
      <c r="B27" s="160"/>
      <c r="C27" s="211"/>
      <c r="D27" s="168" t="s">
        <v>186</v>
      </c>
      <c r="E27" s="160"/>
      <c r="F27" s="168" t="s">
        <v>187</v>
      </c>
      <c r="G27" s="168"/>
      <c r="H27" s="168" t="s">
        <v>191</v>
      </c>
      <c r="I27" s="168"/>
      <c r="J27" s="168" t="s">
        <v>40</v>
      </c>
      <c r="K27" s="168"/>
      <c r="L27" s="168" t="s">
        <v>188</v>
      </c>
      <c r="M27" s="160"/>
      <c r="N27" s="168" t="s">
        <v>175</v>
      </c>
      <c r="O27" s="160"/>
      <c r="P27" s="168" t="s">
        <v>195</v>
      </c>
      <c r="Q27" s="159"/>
    </row>
    <row r="28" spans="1:17" x14ac:dyDescent="0.2">
      <c r="A28" s="158"/>
      <c r="B28" s="170" t="s">
        <v>190</v>
      </c>
      <c r="C28" s="211"/>
      <c r="D28" s="170" t="s">
        <v>42</v>
      </c>
      <c r="E28" s="168"/>
      <c r="F28" s="170" t="s">
        <v>42</v>
      </c>
      <c r="G28" s="168"/>
      <c r="H28" s="170" t="s">
        <v>42</v>
      </c>
      <c r="I28" s="168"/>
      <c r="J28" s="170" t="s">
        <v>42</v>
      </c>
      <c r="K28" s="168"/>
      <c r="L28" s="170" t="s">
        <v>42</v>
      </c>
      <c r="M28" s="160"/>
      <c r="N28" s="170" t="s">
        <v>42</v>
      </c>
      <c r="O28" s="160"/>
      <c r="P28" s="170" t="s">
        <v>196</v>
      </c>
      <c r="Q28" s="159"/>
    </row>
    <row r="29" spans="1:17" x14ac:dyDescent="0.2">
      <c r="A29" s="158"/>
      <c r="B29" s="161">
        <v>2013</v>
      </c>
      <c r="C29" s="211"/>
      <c r="D29" s="208">
        <f>D9/D15</f>
        <v>15.373577944040177</v>
      </c>
      <c r="E29" s="208"/>
      <c r="F29" s="208">
        <f>F9*F15</f>
        <v>156.46</v>
      </c>
      <c r="G29" s="208"/>
      <c r="H29" s="208">
        <f>H9*H15</f>
        <v>271.03440000000001</v>
      </c>
      <c r="I29" s="208"/>
      <c r="J29" s="208">
        <f>J9/J15</f>
        <v>27.324181900982371</v>
      </c>
      <c r="K29" s="208"/>
      <c r="L29" s="208">
        <f>L9/L15</f>
        <v>3.8920276208411804</v>
      </c>
      <c r="M29" s="208"/>
      <c r="N29" s="208">
        <f>N9/N15</f>
        <v>360</v>
      </c>
      <c r="O29" s="160"/>
      <c r="P29" s="208">
        <f>SUM(D29:N29)</f>
        <v>834.08418746586369</v>
      </c>
      <c r="Q29" s="159"/>
    </row>
    <row r="30" spans="1:17" x14ac:dyDescent="0.2">
      <c r="A30" s="158"/>
      <c r="B30" s="161">
        <v>2014</v>
      </c>
      <c r="C30" s="211"/>
      <c r="D30" s="208">
        <f>D10/D16</f>
        <v>13.789195315451455</v>
      </c>
      <c r="E30" s="208"/>
      <c r="F30" s="208">
        <f>F10*F16</f>
        <v>175.27272000000002</v>
      </c>
      <c r="G30" s="208"/>
      <c r="H30" s="208">
        <f>H10*H16</f>
        <v>276.3904</v>
      </c>
      <c r="I30" s="208"/>
      <c r="J30" s="208">
        <f>J10/J16</f>
        <v>31.487372589755243</v>
      </c>
      <c r="K30" s="208"/>
      <c r="L30" s="208">
        <f>L10/L16</f>
        <v>3.0036250647332992</v>
      </c>
      <c r="M30" s="208"/>
      <c r="N30" s="208">
        <f>N10/N16</f>
        <v>382</v>
      </c>
      <c r="O30" s="160"/>
      <c r="P30" s="208">
        <f>SUM(D30:N30)</f>
        <v>881.94331296994005</v>
      </c>
      <c r="Q30" s="159"/>
    </row>
    <row r="31" spans="1:17" x14ac:dyDescent="0.2">
      <c r="A31" s="158"/>
      <c r="B31" s="160"/>
      <c r="C31" s="211"/>
      <c r="D31" s="211"/>
      <c r="E31" s="211"/>
      <c r="F31" s="211"/>
      <c r="G31" s="211"/>
      <c r="H31" s="211"/>
      <c r="I31" s="211"/>
      <c r="J31" s="211"/>
      <c r="K31" s="211"/>
      <c r="L31" s="211"/>
      <c r="M31" s="211"/>
      <c r="N31" s="211"/>
      <c r="O31" s="160"/>
      <c r="P31" s="221">
        <f>P30/P29-1</f>
        <v>5.7379250468089005E-2</v>
      </c>
      <c r="Q31" s="159"/>
    </row>
    <row r="32" spans="1:17" x14ac:dyDescent="0.2">
      <c r="A32" s="158"/>
      <c r="B32" s="160"/>
      <c r="C32" s="211"/>
      <c r="D32" s="211"/>
      <c r="E32" s="211"/>
      <c r="F32" s="211"/>
      <c r="G32" s="211"/>
      <c r="H32" s="211"/>
      <c r="I32" s="211"/>
      <c r="J32" s="211"/>
      <c r="K32" s="211"/>
      <c r="L32" s="211"/>
      <c r="M32" s="211"/>
      <c r="N32" s="211"/>
      <c r="O32" s="160"/>
      <c r="P32" s="160"/>
      <c r="Q32" s="159"/>
    </row>
    <row r="33" spans="1:17" x14ac:dyDescent="0.2">
      <c r="A33" s="158"/>
      <c r="B33" s="160" t="s">
        <v>199</v>
      </c>
      <c r="C33" s="211"/>
      <c r="D33" s="211"/>
      <c r="E33" s="211"/>
      <c r="F33" s="211"/>
      <c r="G33" s="211"/>
      <c r="H33" s="211"/>
      <c r="I33" s="211"/>
      <c r="J33" s="211"/>
      <c r="K33" s="211"/>
      <c r="L33" s="211"/>
      <c r="M33" s="211"/>
      <c r="N33" s="211"/>
      <c r="O33" s="160"/>
      <c r="P33" s="160"/>
      <c r="Q33" s="159"/>
    </row>
    <row r="34" spans="1:17" x14ac:dyDescent="0.2">
      <c r="A34" s="158"/>
      <c r="B34" s="160"/>
      <c r="C34" s="211"/>
      <c r="D34" s="211"/>
      <c r="E34" s="211"/>
      <c r="F34" s="211"/>
      <c r="G34" s="211"/>
      <c r="H34" s="211"/>
      <c r="I34" s="211"/>
      <c r="J34" s="211"/>
      <c r="K34" s="211"/>
      <c r="L34" s="211"/>
      <c r="M34" s="211"/>
      <c r="N34" s="211"/>
      <c r="O34" s="160"/>
      <c r="P34" s="160"/>
      <c r="Q34" s="159"/>
    </row>
    <row r="35" spans="1:17" x14ac:dyDescent="0.2">
      <c r="A35" s="158"/>
      <c r="B35" s="160"/>
      <c r="C35" s="211"/>
      <c r="D35" s="168" t="s">
        <v>186</v>
      </c>
      <c r="E35" s="160"/>
      <c r="F35" s="168" t="s">
        <v>187</v>
      </c>
      <c r="G35" s="168"/>
      <c r="H35" s="168" t="s">
        <v>191</v>
      </c>
      <c r="I35" s="168"/>
      <c r="J35" s="168" t="s">
        <v>40</v>
      </c>
      <c r="K35" s="168"/>
      <c r="L35" s="168" t="s">
        <v>188</v>
      </c>
      <c r="M35" s="160"/>
      <c r="N35" s="168" t="s">
        <v>175</v>
      </c>
      <c r="O35" s="160"/>
      <c r="P35" s="168" t="s">
        <v>195</v>
      </c>
      <c r="Q35" s="159"/>
    </row>
    <row r="36" spans="1:17" x14ac:dyDescent="0.2">
      <c r="A36" s="158"/>
      <c r="B36" s="170" t="s">
        <v>190</v>
      </c>
      <c r="C36" s="211"/>
      <c r="D36" s="170" t="s">
        <v>42</v>
      </c>
      <c r="E36" s="168"/>
      <c r="F36" s="170" t="s">
        <v>42</v>
      </c>
      <c r="G36" s="168"/>
      <c r="H36" s="170" t="s">
        <v>42</v>
      </c>
      <c r="I36" s="168"/>
      <c r="J36" s="170" t="s">
        <v>42</v>
      </c>
      <c r="K36" s="168"/>
      <c r="L36" s="170" t="s">
        <v>42</v>
      </c>
      <c r="M36" s="160"/>
      <c r="N36" s="170" t="s">
        <v>42</v>
      </c>
      <c r="O36" s="160"/>
      <c r="P36" s="170" t="s">
        <v>196</v>
      </c>
      <c r="Q36" s="159"/>
    </row>
    <row r="37" spans="1:17" x14ac:dyDescent="0.2">
      <c r="A37" s="158"/>
      <c r="B37" s="161">
        <v>2013</v>
      </c>
      <c r="C37" s="211"/>
      <c r="D37" s="208">
        <f>D9/$D$15</f>
        <v>15.373577944040177</v>
      </c>
      <c r="E37" s="208"/>
      <c r="F37" s="208">
        <f>F9*$F$15</f>
        <v>156.46</v>
      </c>
      <c r="G37" s="208"/>
      <c r="H37" s="208">
        <f>H9*$H$15</f>
        <v>271.03440000000001</v>
      </c>
      <c r="I37" s="208"/>
      <c r="J37" s="208">
        <f>J9/$J$15</f>
        <v>27.324181900982371</v>
      </c>
      <c r="K37" s="208"/>
      <c r="L37" s="208">
        <f>L9/$L$15</f>
        <v>3.8920276208411804</v>
      </c>
      <c r="M37" s="208"/>
      <c r="N37" s="208">
        <f>N9</f>
        <v>360</v>
      </c>
      <c r="O37" s="160"/>
      <c r="P37" s="208">
        <f>SUM(D37:N37)</f>
        <v>834.08418746586369</v>
      </c>
      <c r="Q37" s="159"/>
    </row>
    <row r="38" spans="1:17" x14ac:dyDescent="0.2">
      <c r="A38" s="158"/>
      <c r="B38" s="161">
        <v>2014</v>
      </c>
      <c r="C38" s="211"/>
      <c r="D38" s="208">
        <f>D10/$D$15</f>
        <v>14.963615865532439</v>
      </c>
      <c r="E38" s="208"/>
      <c r="F38" s="208">
        <f>F10*$F$15</f>
        <v>166.47344000000001</v>
      </c>
      <c r="G38" s="208"/>
      <c r="H38" s="208">
        <f>H10*$H$15</f>
        <v>276.34879999999998</v>
      </c>
      <c r="I38" s="208"/>
      <c r="J38" s="208">
        <f>J10/$J$15</f>
        <v>31.552924338039166</v>
      </c>
      <c r="K38" s="208"/>
      <c r="L38" s="208">
        <f>L10/$L$15</f>
        <v>3.6409290646578785</v>
      </c>
      <c r="M38" s="208"/>
      <c r="N38" s="208">
        <f>N10</f>
        <v>382</v>
      </c>
      <c r="O38" s="160"/>
      <c r="P38" s="208">
        <f>SUM(D38:N38)</f>
        <v>874.9797092682295</v>
      </c>
      <c r="Q38" s="159"/>
    </row>
    <row r="39" spans="1:17" x14ac:dyDescent="0.2">
      <c r="A39" s="158"/>
      <c r="B39" s="161" t="s">
        <v>200</v>
      </c>
      <c r="C39" s="160"/>
      <c r="D39" s="217">
        <f>D38-D37</f>
        <v>-0.40996207850773736</v>
      </c>
      <c r="E39" s="160"/>
      <c r="F39" s="217">
        <f>F38-F37</f>
        <v>10.013440000000003</v>
      </c>
      <c r="G39" s="160"/>
      <c r="H39" s="217">
        <f>H38-H37</f>
        <v>5.3143999999999778</v>
      </c>
      <c r="I39" s="160"/>
      <c r="J39" s="217">
        <f>J38-J37</f>
        <v>4.2287424370567948</v>
      </c>
      <c r="K39" s="160"/>
      <c r="L39" s="217">
        <f>L38-L37</f>
        <v>-0.2510985561833019</v>
      </c>
      <c r="M39" s="160"/>
      <c r="N39" s="217">
        <f>N38-N37</f>
        <v>22</v>
      </c>
      <c r="O39" s="160"/>
      <c r="P39" s="217">
        <f>P38-P37</f>
        <v>40.895521802365806</v>
      </c>
      <c r="Q39" s="159"/>
    </row>
    <row r="40" spans="1:17" x14ac:dyDescent="0.2">
      <c r="A40" s="158"/>
      <c r="B40" s="161" t="s">
        <v>201</v>
      </c>
      <c r="C40" s="160"/>
      <c r="D40" s="218">
        <f>D39/D37</f>
        <v>-2.6666666666666623E-2</v>
      </c>
      <c r="E40" s="160"/>
      <c r="F40" s="218">
        <f>F39/F37</f>
        <v>6.4000000000000015E-2</v>
      </c>
      <c r="G40" s="160"/>
      <c r="H40" s="218">
        <f>H39/H37</f>
        <v>1.9607843137254818E-2</v>
      </c>
      <c r="I40" s="160"/>
      <c r="J40" s="218">
        <f>J39/J37</f>
        <v>0.15476190476190474</v>
      </c>
      <c r="K40" s="160"/>
      <c r="L40" s="218">
        <f>L39/L37</f>
        <v>-6.4516129032258049E-2</v>
      </c>
      <c r="M40" s="160"/>
      <c r="N40" s="218">
        <f>N39/N37</f>
        <v>6.1111111111111109E-2</v>
      </c>
      <c r="O40" s="160"/>
      <c r="P40" s="221">
        <f>P39/P37</f>
        <v>4.9030448504983226E-2</v>
      </c>
      <c r="Q40" s="159"/>
    </row>
    <row r="41" spans="1:17" x14ac:dyDescent="0.2">
      <c r="A41" s="158"/>
      <c r="B41" s="160"/>
      <c r="C41" s="160"/>
      <c r="D41" s="160"/>
      <c r="E41" s="160"/>
      <c r="F41" s="160"/>
      <c r="G41" s="160"/>
      <c r="H41" s="160"/>
      <c r="I41" s="160"/>
      <c r="J41" s="160"/>
      <c r="K41" s="160"/>
      <c r="L41" s="160"/>
      <c r="M41" s="160"/>
      <c r="N41" s="160"/>
      <c r="O41" s="160"/>
      <c r="P41" s="160"/>
      <c r="Q41" s="159"/>
    </row>
    <row r="42" spans="1:17" x14ac:dyDescent="0.2">
      <c r="A42" s="158"/>
      <c r="B42" s="256" t="s">
        <v>202</v>
      </c>
      <c r="C42" s="253"/>
      <c r="D42" s="253"/>
      <c r="E42" s="253"/>
      <c r="F42" s="253"/>
      <c r="G42" s="253"/>
      <c r="H42" s="253"/>
      <c r="I42" s="253"/>
      <c r="J42" s="253"/>
      <c r="K42" s="253"/>
      <c r="L42" s="253"/>
      <c r="M42" s="253"/>
      <c r="N42" s="253"/>
      <c r="O42" s="253"/>
      <c r="P42" s="253"/>
      <c r="Q42" s="159"/>
    </row>
    <row r="43" spans="1:17" x14ac:dyDescent="0.2">
      <c r="A43" s="158"/>
      <c r="B43" s="253"/>
      <c r="C43" s="253"/>
      <c r="D43" s="253"/>
      <c r="E43" s="253"/>
      <c r="F43" s="253"/>
      <c r="G43" s="253"/>
      <c r="H43" s="253"/>
      <c r="I43" s="253"/>
      <c r="J43" s="253"/>
      <c r="K43" s="253"/>
      <c r="L43" s="253"/>
      <c r="M43" s="253"/>
      <c r="N43" s="253"/>
      <c r="O43" s="253"/>
      <c r="P43" s="253"/>
      <c r="Q43" s="159"/>
    </row>
    <row r="44" spans="1:17" x14ac:dyDescent="0.2">
      <c r="A44" s="158"/>
      <c r="B44" s="160"/>
      <c r="C44" s="160"/>
      <c r="D44" s="160"/>
      <c r="E44" s="160"/>
      <c r="F44" s="160"/>
      <c r="G44" s="160"/>
      <c r="H44" s="160"/>
      <c r="I44" s="160"/>
      <c r="J44" s="160"/>
      <c r="K44" s="160"/>
      <c r="L44" s="160"/>
      <c r="M44" s="160"/>
      <c r="N44" s="160"/>
      <c r="O44" s="160"/>
      <c r="P44" s="160"/>
      <c r="Q44" s="159"/>
    </row>
    <row r="45" spans="1:17" x14ac:dyDescent="0.2">
      <c r="A45" s="158"/>
      <c r="B45" s="256" t="s">
        <v>204</v>
      </c>
      <c r="C45" s="253"/>
      <c r="D45" s="253"/>
      <c r="E45" s="253"/>
      <c r="F45" s="253"/>
      <c r="G45" s="253"/>
      <c r="H45" s="253"/>
      <c r="I45" s="253"/>
      <c r="J45" s="253"/>
      <c r="K45" s="253"/>
      <c r="L45" s="253"/>
      <c r="M45" s="253"/>
      <c r="N45" s="253"/>
      <c r="O45" s="253"/>
      <c r="P45" s="253"/>
      <c r="Q45" s="159"/>
    </row>
    <row r="46" spans="1:17" x14ac:dyDescent="0.2">
      <c r="A46" s="158"/>
      <c r="B46" s="253"/>
      <c r="C46" s="253"/>
      <c r="D46" s="253"/>
      <c r="E46" s="253"/>
      <c r="F46" s="253"/>
      <c r="G46" s="253"/>
      <c r="H46" s="253"/>
      <c r="I46" s="253"/>
      <c r="J46" s="253"/>
      <c r="K46" s="253"/>
      <c r="L46" s="253"/>
      <c r="M46" s="253"/>
      <c r="N46" s="253"/>
      <c r="O46" s="253"/>
      <c r="P46" s="253"/>
      <c r="Q46" s="159"/>
    </row>
    <row r="47" spans="1:17" x14ac:dyDescent="0.2">
      <c r="A47" s="158"/>
      <c r="B47" s="160"/>
      <c r="C47" s="160"/>
      <c r="D47" s="160"/>
      <c r="E47" s="160"/>
      <c r="F47" s="160"/>
      <c r="G47" s="160"/>
      <c r="H47" s="160"/>
      <c r="I47" s="160"/>
      <c r="J47" s="160"/>
      <c r="K47" s="160"/>
      <c r="L47" s="160"/>
      <c r="M47" s="160"/>
      <c r="N47" s="160"/>
      <c r="O47" s="160"/>
      <c r="P47" s="160"/>
      <c r="Q47" s="159"/>
    </row>
    <row r="48" spans="1:17" x14ac:dyDescent="0.2">
      <c r="A48" s="158"/>
      <c r="B48" s="160" t="s">
        <v>205</v>
      </c>
      <c r="C48" s="160"/>
      <c r="D48" s="160"/>
      <c r="E48" s="160"/>
      <c r="F48" s="160"/>
      <c r="G48" s="160"/>
      <c r="H48" s="160"/>
      <c r="I48" s="160"/>
      <c r="J48" s="160"/>
      <c r="K48" s="160"/>
      <c r="L48" s="160"/>
      <c r="M48" s="160"/>
      <c r="N48" s="160"/>
      <c r="O48" s="160"/>
      <c r="P48" s="160"/>
      <c r="Q48" s="159"/>
    </row>
    <row r="49" spans="1:17" x14ac:dyDescent="0.2">
      <c r="A49" s="158"/>
      <c r="B49" s="160"/>
      <c r="C49" s="160"/>
      <c r="D49" s="160"/>
      <c r="E49" s="160"/>
      <c r="F49" s="160"/>
      <c r="G49" s="160"/>
      <c r="H49" s="160"/>
      <c r="I49" s="160"/>
      <c r="J49" s="160"/>
      <c r="K49" s="160"/>
      <c r="L49" s="160"/>
      <c r="M49" s="160"/>
      <c r="N49" s="160"/>
      <c r="O49" s="160"/>
      <c r="P49" s="160"/>
      <c r="Q49" s="159"/>
    </row>
    <row r="50" spans="1:17" x14ac:dyDescent="0.2">
      <c r="A50" s="158"/>
      <c r="B50" s="160" t="s">
        <v>206</v>
      </c>
      <c r="C50" s="160"/>
      <c r="D50" s="160"/>
      <c r="E50" s="160"/>
      <c r="F50" s="160"/>
      <c r="G50" s="160"/>
      <c r="H50" s="160"/>
      <c r="I50" s="160"/>
      <c r="J50" s="160"/>
      <c r="K50" s="160"/>
      <c r="L50" s="160"/>
      <c r="M50" s="160"/>
      <c r="N50" s="160"/>
      <c r="O50" s="160"/>
      <c r="P50" s="160"/>
      <c r="Q50" s="159"/>
    </row>
    <row r="51" spans="1:17" x14ac:dyDescent="0.2">
      <c r="A51" s="158"/>
      <c r="B51" s="160"/>
      <c r="C51" s="160"/>
      <c r="D51" s="160"/>
      <c r="E51" s="160"/>
      <c r="F51" s="160"/>
      <c r="G51" s="160"/>
      <c r="H51" s="160"/>
      <c r="I51" s="160"/>
      <c r="J51" s="160"/>
      <c r="K51" s="160"/>
      <c r="L51" s="160"/>
      <c r="M51" s="160"/>
      <c r="N51" s="160"/>
      <c r="O51" s="160"/>
      <c r="P51" s="160"/>
      <c r="Q51" s="159"/>
    </row>
    <row r="52" spans="1:17" x14ac:dyDescent="0.2">
      <c r="A52" s="158"/>
      <c r="B52" s="160" t="s">
        <v>207</v>
      </c>
      <c r="C52" s="160"/>
      <c r="D52" s="160"/>
      <c r="E52" s="160"/>
      <c r="F52" s="160"/>
      <c r="G52" s="222" t="s">
        <v>208</v>
      </c>
      <c r="H52" s="221">
        <f>(1+P31)/(1+P40)-1</f>
        <v>7.9585887854864978E-3</v>
      </c>
      <c r="I52" s="160"/>
      <c r="J52" s="160"/>
      <c r="K52" s="160"/>
      <c r="L52" s="160"/>
      <c r="M52" s="160"/>
      <c r="N52" s="160"/>
      <c r="O52" s="160"/>
      <c r="P52" s="160"/>
      <c r="Q52" s="159"/>
    </row>
    <row r="53" spans="1:17" ht="13.5" thickBot="1" x14ac:dyDescent="0.25">
      <c r="A53" s="195"/>
      <c r="B53" s="196"/>
      <c r="C53" s="196"/>
      <c r="D53" s="196"/>
      <c r="E53" s="196"/>
      <c r="F53" s="196"/>
      <c r="G53" s="196"/>
      <c r="H53" s="196"/>
      <c r="I53" s="196"/>
      <c r="J53" s="196"/>
      <c r="K53" s="196"/>
      <c r="L53" s="196"/>
      <c r="M53" s="196"/>
      <c r="N53" s="196"/>
      <c r="O53" s="196"/>
      <c r="P53" s="196"/>
      <c r="Q53" s="200"/>
    </row>
  </sheetData>
  <mergeCells count="6">
    <mergeCell ref="B42:P43"/>
    <mergeCell ref="B20:O21"/>
    <mergeCell ref="B45:P46"/>
    <mergeCell ref="B4:N5"/>
    <mergeCell ref="B2:P2"/>
    <mergeCell ref="B23:P25"/>
  </mergeCells>
  <printOptions horizontalCentered="1"/>
  <pageMargins left="0.7" right="0.7" top="0.75" bottom="0.75" header="0.3" footer="0.3"/>
  <pageSetup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workbookViewId="0"/>
  </sheetViews>
  <sheetFormatPr defaultRowHeight="12.75" x14ac:dyDescent="0.2"/>
  <cols>
    <col min="1" max="1" width="2.83203125" customWidth="1"/>
    <col min="2" max="2" width="54.83203125" customWidth="1"/>
    <col min="3" max="3" width="2.83203125" customWidth="1"/>
    <col min="4" max="4" width="16.83203125" customWidth="1"/>
    <col min="5" max="5" width="2.83203125" customWidth="1"/>
    <col min="6" max="6" width="16.83203125" customWidth="1"/>
    <col min="7" max="7" width="2.83203125" customWidth="1"/>
  </cols>
  <sheetData>
    <row r="1" spans="1:7" x14ac:dyDescent="0.2">
      <c r="A1" s="22"/>
      <c r="B1" s="23"/>
      <c r="C1" s="23"/>
      <c r="D1" s="23"/>
      <c r="E1" s="23"/>
      <c r="F1" s="23"/>
      <c r="G1" s="24"/>
    </row>
    <row r="2" spans="1:7" ht="15.75" customHeight="1" x14ac:dyDescent="0.2">
      <c r="A2" s="1"/>
      <c r="B2" s="252" t="s">
        <v>103</v>
      </c>
      <c r="C2" s="260"/>
      <c r="D2" s="260"/>
      <c r="E2" s="260"/>
      <c r="F2" s="260"/>
      <c r="G2" s="2"/>
    </row>
    <row r="3" spans="1:7" x14ac:dyDescent="0.2">
      <c r="A3" s="6"/>
      <c r="B3" s="7"/>
      <c r="C3" s="8"/>
      <c r="D3" s="8"/>
      <c r="E3" s="8"/>
      <c r="F3" s="8"/>
      <c r="G3" s="9"/>
    </row>
    <row r="4" spans="1:7" x14ac:dyDescent="0.2">
      <c r="A4" s="6"/>
      <c r="B4" s="261" t="s">
        <v>104</v>
      </c>
      <c r="C4" s="260"/>
      <c r="D4" s="260"/>
      <c r="E4" s="260"/>
      <c r="F4" s="260"/>
      <c r="G4" s="9"/>
    </row>
    <row r="5" spans="1:7" x14ac:dyDescent="0.2">
      <c r="A5" s="6"/>
      <c r="B5" s="260"/>
      <c r="C5" s="260"/>
      <c r="D5" s="260"/>
      <c r="E5" s="260"/>
      <c r="F5" s="260"/>
      <c r="G5" s="9"/>
    </row>
    <row r="6" spans="1:7" x14ac:dyDescent="0.2">
      <c r="A6" s="6"/>
      <c r="B6" s="260"/>
      <c r="C6" s="260"/>
      <c r="D6" s="260"/>
      <c r="E6" s="260"/>
      <c r="F6" s="260"/>
      <c r="G6" s="9"/>
    </row>
    <row r="7" spans="1:7" x14ac:dyDescent="0.2">
      <c r="A7" s="6"/>
      <c r="B7" s="260"/>
      <c r="C7" s="260"/>
      <c r="D7" s="260"/>
      <c r="E7" s="260"/>
      <c r="F7" s="260"/>
      <c r="G7" s="9"/>
    </row>
    <row r="8" spans="1:7" x14ac:dyDescent="0.2">
      <c r="A8" s="6"/>
      <c r="B8" s="260"/>
      <c r="C8" s="260"/>
      <c r="D8" s="260"/>
      <c r="E8" s="260"/>
      <c r="F8" s="260"/>
      <c r="G8" s="9"/>
    </row>
    <row r="9" spans="1:7" x14ac:dyDescent="0.2">
      <c r="A9" s="6"/>
      <c r="B9" s="260"/>
      <c r="C9" s="260"/>
      <c r="D9" s="260"/>
      <c r="E9" s="260"/>
      <c r="F9" s="260"/>
      <c r="G9" s="9"/>
    </row>
    <row r="10" spans="1:7" x14ac:dyDescent="0.2">
      <c r="A10" s="6"/>
      <c r="B10" s="260"/>
      <c r="C10" s="260"/>
      <c r="D10" s="260"/>
      <c r="E10" s="260"/>
      <c r="F10" s="260"/>
      <c r="G10" s="9"/>
    </row>
    <row r="11" spans="1:7" x14ac:dyDescent="0.2">
      <c r="A11" s="6"/>
      <c r="B11" s="260"/>
      <c r="C11" s="260"/>
      <c r="D11" s="260"/>
      <c r="E11" s="260"/>
      <c r="F11" s="260"/>
      <c r="G11" s="9"/>
    </row>
    <row r="12" spans="1:7" x14ac:dyDescent="0.2">
      <c r="A12" s="6"/>
      <c r="B12" s="150"/>
      <c r="C12" s="150"/>
      <c r="D12" s="150"/>
      <c r="E12" s="150"/>
      <c r="F12" s="150"/>
      <c r="G12" s="9"/>
    </row>
    <row r="13" spans="1:7" ht="15.75" customHeight="1" x14ac:dyDescent="0.2">
      <c r="A13" s="1"/>
      <c r="B13" s="252" t="s">
        <v>213</v>
      </c>
      <c r="C13" s="260"/>
      <c r="D13" s="260"/>
      <c r="E13" s="260"/>
      <c r="F13" s="260"/>
      <c r="G13" s="2"/>
    </row>
    <row r="14" spans="1:7" x14ac:dyDescent="0.2">
      <c r="A14" s="6"/>
      <c r="B14" s="45"/>
      <c r="C14" s="45"/>
      <c r="D14" s="45"/>
      <c r="E14" s="45"/>
      <c r="F14" s="45"/>
      <c r="G14" s="9"/>
    </row>
    <row r="15" spans="1:7" x14ac:dyDescent="0.2">
      <c r="A15" s="6"/>
      <c r="B15" s="262" t="s">
        <v>1</v>
      </c>
      <c r="C15" s="262"/>
      <c r="D15" s="262"/>
      <c r="E15" s="262"/>
      <c r="F15" s="262"/>
      <c r="G15" s="9"/>
    </row>
    <row r="16" spans="1:7" x14ac:dyDescent="0.2">
      <c r="A16" s="6"/>
      <c r="B16" s="10"/>
      <c r="C16" s="8"/>
      <c r="D16" s="8"/>
      <c r="E16" s="8"/>
      <c r="F16" s="8"/>
      <c r="G16" s="9"/>
    </row>
    <row r="17" spans="1:7" x14ac:dyDescent="0.2">
      <c r="A17" s="6"/>
      <c r="B17" s="8"/>
      <c r="C17" s="8"/>
      <c r="D17" s="11" t="s">
        <v>2</v>
      </c>
      <c r="E17" s="11"/>
      <c r="F17" s="11" t="s">
        <v>3</v>
      </c>
      <c r="G17" s="9"/>
    </row>
    <row r="18" spans="1:7" x14ac:dyDescent="0.2">
      <c r="A18" s="6"/>
      <c r="B18" s="12" t="s">
        <v>0</v>
      </c>
      <c r="C18" s="8"/>
      <c r="D18" s="13" t="s">
        <v>4</v>
      </c>
      <c r="E18" s="8"/>
      <c r="F18" s="13" t="s">
        <v>5</v>
      </c>
      <c r="G18" s="9"/>
    </row>
    <row r="19" spans="1:7" x14ac:dyDescent="0.2">
      <c r="A19" s="6"/>
      <c r="B19" s="8" t="s">
        <v>6</v>
      </c>
      <c r="C19" s="8"/>
      <c r="D19" s="18">
        <v>10</v>
      </c>
      <c r="E19" s="92"/>
      <c r="F19" s="18">
        <v>7</v>
      </c>
      <c r="G19" s="9"/>
    </row>
    <row r="20" spans="1:7" x14ac:dyDescent="0.2">
      <c r="A20" s="6"/>
      <c r="B20" s="8" t="s">
        <v>7</v>
      </c>
      <c r="C20" s="8"/>
      <c r="D20" s="18">
        <v>2</v>
      </c>
      <c r="E20" s="92"/>
      <c r="F20" s="18">
        <v>7</v>
      </c>
      <c r="G20" s="9"/>
    </row>
    <row r="21" spans="1:7" x14ac:dyDescent="0.2">
      <c r="A21" s="6"/>
      <c r="B21" s="8" t="s">
        <v>9</v>
      </c>
      <c r="C21" s="8"/>
      <c r="D21" s="18">
        <v>1000</v>
      </c>
      <c r="E21" s="92"/>
      <c r="F21" s="18"/>
      <c r="G21" s="9"/>
    </row>
    <row r="22" spans="1:7" x14ac:dyDescent="0.2">
      <c r="A22" s="6"/>
      <c r="B22" s="8" t="s">
        <v>8</v>
      </c>
      <c r="C22" s="8"/>
      <c r="D22" s="18">
        <v>1000</v>
      </c>
      <c r="E22" s="93"/>
      <c r="F22" s="18"/>
      <c r="G22" s="9"/>
    </row>
    <row r="23" spans="1:7" x14ac:dyDescent="0.2">
      <c r="A23" s="6"/>
      <c r="B23" s="8"/>
      <c r="C23" s="8"/>
      <c r="D23" s="14"/>
      <c r="E23" s="8"/>
      <c r="F23" s="15"/>
      <c r="G23" s="9"/>
    </row>
    <row r="24" spans="1:7" x14ac:dyDescent="0.2">
      <c r="A24" s="6"/>
      <c r="B24" s="8"/>
      <c r="C24" s="8"/>
      <c r="D24" s="8"/>
      <c r="E24" s="8"/>
      <c r="F24" s="8"/>
      <c r="G24" s="9"/>
    </row>
    <row r="25" spans="1:7" x14ac:dyDescent="0.2">
      <c r="A25" s="6"/>
      <c r="B25" s="12" t="s">
        <v>10</v>
      </c>
      <c r="C25" s="8"/>
      <c r="D25" s="13" t="s">
        <v>2</v>
      </c>
      <c r="E25" s="11"/>
      <c r="F25" s="13" t="s">
        <v>3</v>
      </c>
      <c r="G25" s="9"/>
    </row>
    <row r="26" spans="1:7" x14ac:dyDescent="0.2">
      <c r="A26" s="6"/>
      <c r="B26" s="16"/>
      <c r="C26" s="8"/>
      <c r="D26" s="8"/>
      <c r="E26" s="8"/>
      <c r="F26" s="8"/>
      <c r="G26" s="9"/>
    </row>
    <row r="27" spans="1:7" x14ac:dyDescent="0.2">
      <c r="A27" s="6"/>
      <c r="B27" s="10" t="s">
        <v>11</v>
      </c>
      <c r="C27" s="8"/>
      <c r="D27" s="8"/>
      <c r="E27" s="8"/>
      <c r="F27" s="8"/>
      <c r="G27" s="9"/>
    </row>
    <row r="28" spans="1:7" x14ac:dyDescent="0.2">
      <c r="A28" s="6"/>
      <c r="B28" s="17" t="s">
        <v>13</v>
      </c>
      <c r="C28" s="8"/>
      <c r="D28" s="18">
        <v>800</v>
      </c>
      <c r="E28" s="8"/>
      <c r="F28" s="18">
        <v>200</v>
      </c>
      <c r="G28" s="9"/>
    </row>
    <row r="29" spans="1:7" x14ac:dyDescent="0.2">
      <c r="A29" s="6"/>
      <c r="B29" s="17" t="s">
        <v>14</v>
      </c>
      <c r="C29" s="8"/>
      <c r="D29" s="94">
        <f>D19*D28</f>
        <v>8000</v>
      </c>
      <c r="E29" s="8"/>
      <c r="F29" s="94">
        <f>F19*F28</f>
        <v>1400</v>
      </c>
      <c r="G29" s="9"/>
    </row>
    <row r="30" spans="1:7" x14ac:dyDescent="0.2">
      <c r="A30" s="6"/>
      <c r="B30" s="8"/>
      <c r="C30" s="8"/>
      <c r="D30" s="8"/>
      <c r="E30" s="8"/>
      <c r="F30" s="8"/>
      <c r="G30" s="9"/>
    </row>
    <row r="31" spans="1:7" x14ac:dyDescent="0.2">
      <c r="A31" s="6"/>
      <c r="B31" s="10" t="s">
        <v>12</v>
      </c>
      <c r="C31" s="8"/>
      <c r="D31" s="8"/>
      <c r="E31" s="8"/>
      <c r="F31" s="8"/>
      <c r="G31" s="9"/>
    </row>
    <row r="32" spans="1:7" x14ac:dyDescent="0.2">
      <c r="A32" s="6"/>
      <c r="B32" s="17" t="s">
        <v>13</v>
      </c>
      <c r="C32" s="8"/>
      <c r="D32" s="18">
        <v>200</v>
      </c>
      <c r="E32" s="8"/>
      <c r="F32" s="18">
        <v>800</v>
      </c>
      <c r="G32" s="9"/>
    </row>
    <row r="33" spans="1:7" x14ac:dyDescent="0.2">
      <c r="A33" s="6"/>
      <c r="B33" s="17" t="s">
        <v>14</v>
      </c>
      <c r="C33" s="8"/>
      <c r="D33" s="94">
        <f>D20*D32</f>
        <v>400</v>
      </c>
      <c r="E33" s="8"/>
      <c r="F33" s="94">
        <f>F20*F32</f>
        <v>5600</v>
      </c>
      <c r="G33" s="9"/>
    </row>
    <row r="34" spans="1:7" x14ac:dyDescent="0.2">
      <c r="A34" s="6"/>
      <c r="B34" s="8"/>
      <c r="C34" s="8"/>
      <c r="D34" s="8"/>
      <c r="E34" s="8"/>
      <c r="F34" s="8"/>
      <c r="G34" s="9"/>
    </row>
    <row r="35" spans="1:7" x14ac:dyDescent="0.2">
      <c r="A35" s="6"/>
      <c r="B35" s="8" t="s">
        <v>15</v>
      </c>
      <c r="C35" s="8"/>
      <c r="D35" s="94">
        <f>D29+D33</f>
        <v>8400</v>
      </c>
      <c r="E35" s="8"/>
      <c r="F35" s="94">
        <f>F29+F33</f>
        <v>7000</v>
      </c>
      <c r="G35" s="9"/>
    </row>
    <row r="36" spans="1:7" x14ac:dyDescent="0.2">
      <c r="A36" s="6"/>
      <c r="B36" s="8"/>
      <c r="C36" s="8"/>
      <c r="D36" s="8"/>
      <c r="E36" s="8"/>
      <c r="F36" s="8"/>
      <c r="G36" s="9"/>
    </row>
    <row r="37" spans="1:7" ht="13.5" thickBot="1" x14ac:dyDescent="0.25">
      <c r="A37" s="19"/>
      <c r="B37" s="20"/>
      <c r="C37" s="20"/>
      <c r="D37" s="20"/>
      <c r="E37" s="20"/>
      <c r="F37" s="20"/>
      <c r="G37" s="21"/>
    </row>
  </sheetData>
  <mergeCells count="4">
    <mergeCell ref="B2:F2"/>
    <mergeCell ref="B4:F11"/>
    <mergeCell ref="B15:F15"/>
    <mergeCell ref="B13:F13"/>
  </mergeCells>
  <phoneticPr fontId="0" type="noConversion"/>
  <printOptions horizontalCentered="1"/>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2.75" x14ac:dyDescent="0.2"/>
  <cols>
    <col min="1" max="1" width="2.83203125" customWidth="1"/>
    <col min="2" max="2" width="54.83203125" customWidth="1"/>
    <col min="3" max="3" width="2.83203125" customWidth="1"/>
    <col min="4" max="4" width="16.83203125" customWidth="1"/>
    <col min="5" max="5" width="2.83203125" customWidth="1"/>
    <col min="6" max="6" width="16.83203125" customWidth="1"/>
    <col min="7" max="7" width="2.83203125" customWidth="1"/>
  </cols>
  <sheetData>
    <row r="1" spans="1:7" x14ac:dyDescent="0.2">
      <c r="A1" s="22"/>
      <c r="B1" s="23"/>
      <c r="C1" s="23"/>
      <c r="D1" s="23"/>
      <c r="E1" s="23"/>
      <c r="F1" s="23"/>
      <c r="G1" s="24"/>
    </row>
    <row r="2" spans="1:7" ht="15.75" x14ac:dyDescent="0.2">
      <c r="A2" s="1"/>
      <c r="B2" s="263" t="s">
        <v>214</v>
      </c>
      <c r="C2" s="263"/>
      <c r="D2" s="263"/>
      <c r="E2" s="264"/>
      <c r="F2" s="264"/>
      <c r="G2" s="2"/>
    </row>
    <row r="3" spans="1:7" x14ac:dyDescent="0.2">
      <c r="A3" s="6"/>
      <c r="B3" s="7"/>
      <c r="C3" s="8"/>
      <c r="D3" s="8"/>
      <c r="E3" s="8"/>
      <c r="F3" s="8"/>
      <c r="G3" s="9"/>
    </row>
    <row r="4" spans="1:7" x14ac:dyDescent="0.2">
      <c r="A4" s="6"/>
      <c r="B4" s="265" t="s">
        <v>34</v>
      </c>
      <c r="C4" s="260"/>
      <c r="D4" s="260"/>
      <c r="E4" s="260"/>
      <c r="F4" s="260"/>
      <c r="G4" s="9"/>
    </row>
    <row r="5" spans="1:7" x14ac:dyDescent="0.2">
      <c r="A5" s="6"/>
      <c r="B5" s="260"/>
      <c r="C5" s="260"/>
      <c r="D5" s="260"/>
      <c r="E5" s="260"/>
      <c r="F5" s="260"/>
      <c r="G5" s="9"/>
    </row>
    <row r="6" spans="1:7" x14ac:dyDescent="0.2">
      <c r="A6" s="6"/>
      <c r="B6" s="10"/>
      <c r="C6" s="8"/>
      <c r="D6" s="8"/>
      <c r="E6" s="8"/>
      <c r="F6" s="8"/>
      <c r="G6" s="9"/>
    </row>
    <row r="7" spans="1:7" x14ac:dyDescent="0.2">
      <c r="A7" s="6"/>
      <c r="B7" s="8"/>
      <c r="C7" s="8"/>
      <c r="D7" s="11" t="s">
        <v>2</v>
      </c>
      <c r="E7" s="11"/>
      <c r="F7" s="11" t="s">
        <v>3</v>
      </c>
      <c r="G7" s="9"/>
    </row>
    <row r="8" spans="1:7" x14ac:dyDescent="0.2">
      <c r="A8" s="6"/>
      <c r="B8" s="12" t="s">
        <v>0</v>
      </c>
      <c r="C8" s="8"/>
      <c r="D8" s="13" t="s">
        <v>4</v>
      </c>
      <c r="E8" s="8"/>
      <c r="F8" s="13" t="s">
        <v>5</v>
      </c>
      <c r="G8" s="9"/>
    </row>
    <row r="9" spans="1:7" x14ac:dyDescent="0.2">
      <c r="A9" s="6"/>
      <c r="B9" s="8" t="s">
        <v>6</v>
      </c>
      <c r="C9" s="8"/>
      <c r="D9" s="18">
        <v>10</v>
      </c>
      <c r="E9" s="92"/>
      <c r="F9" s="18">
        <v>7</v>
      </c>
      <c r="G9" s="9"/>
    </row>
    <row r="10" spans="1:7" x14ac:dyDescent="0.2">
      <c r="A10" s="6"/>
      <c r="B10" s="8" t="s">
        <v>7</v>
      </c>
      <c r="C10" s="8"/>
      <c r="D10" s="18">
        <v>2</v>
      </c>
      <c r="E10" s="92"/>
      <c r="F10" s="18">
        <v>7</v>
      </c>
      <c r="G10" s="9"/>
    </row>
    <row r="11" spans="1:7" x14ac:dyDescent="0.2">
      <c r="A11" s="6"/>
      <c r="B11" s="8" t="s">
        <v>9</v>
      </c>
      <c r="C11" s="8"/>
      <c r="D11" s="18">
        <v>1000</v>
      </c>
      <c r="E11" s="92"/>
      <c r="F11" s="18"/>
      <c r="G11" s="9"/>
    </row>
    <row r="12" spans="1:7" x14ac:dyDescent="0.2">
      <c r="A12" s="6"/>
      <c r="B12" s="8" t="s">
        <v>8</v>
      </c>
      <c r="C12" s="8"/>
      <c r="D12" s="18">
        <v>1000</v>
      </c>
      <c r="E12" s="93"/>
      <c r="F12" s="18"/>
      <c r="G12" s="9"/>
    </row>
    <row r="13" spans="1:7" x14ac:dyDescent="0.2">
      <c r="A13" s="6"/>
      <c r="B13" s="8"/>
      <c r="C13" s="8"/>
      <c r="D13" s="14"/>
      <c r="E13" s="8"/>
      <c r="F13" s="15"/>
      <c r="G13" s="9"/>
    </row>
    <row r="14" spans="1:7" x14ac:dyDescent="0.2">
      <c r="A14" s="6"/>
      <c r="B14" s="8"/>
      <c r="C14" s="8"/>
      <c r="D14" s="8"/>
      <c r="E14" s="8"/>
      <c r="F14" s="8"/>
      <c r="G14" s="9"/>
    </row>
    <row r="15" spans="1:7" x14ac:dyDescent="0.2">
      <c r="A15" s="6"/>
      <c r="B15" s="12" t="s">
        <v>16</v>
      </c>
      <c r="C15" s="8"/>
      <c r="D15" s="13" t="s">
        <v>2</v>
      </c>
      <c r="E15" s="11"/>
      <c r="F15" s="13" t="s">
        <v>3</v>
      </c>
      <c r="G15" s="9"/>
    </row>
    <row r="16" spans="1:7" x14ac:dyDescent="0.2">
      <c r="A16" s="6"/>
      <c r="B16" s="16"/>
      <c r="C16" s="8"/>
      <c r="D16" s="8"/>
      <c r="E16" s="8"/>
      <c r="F16" s="8"/>
      <c r="G16" s="9"/>
    </row>
    <row r="17" spans="1:7" x14ac:dyDescent="0.2">
      <c r="A17" s="6"/>
      <c r="B17" s="10" t="s">
        <v>11</v>
      </c>
      <c r="C17" s="8"/>
      <c r="D17" s="8"/>
      <c r="E17" s="8"/>
      <c r="F17" s="8"/>
      <c r="G17" s="9"/>
    </row>
    <row r="18" spans="1:7" x14ac:dyDescent="0.2">
      <c r="A18" s="6"/>
      <c r="B18" s="17" t="s">
        <v>13</v>
      </c>
      <c r="C18" s="8"/>
      <c r="D18" s="18">
        <v>1000</v>
      </c>
      <c r="E18" s="8"/>
      <c r="F18" s="18">
        <v>0</v>
      </c>
      <c r="G18" s="9"/>
    </row>
    <row r="19" spans="1:7" x14ac:dyDescent="0.2">
      <c r="A19" s="6"/>
      <c r="B19" s="17" t="s">
        <v>14</v>
      </c>
      <c r="C19" s="8"/>
      <c r="D19" s="94">
        <f>D9*D18</f>
        <v>10000</v>
      </c>
      <c r="E19" s="8"/>
      <c r="F19" s="94">
        <f>F9*F18</f>
        <v>0</v>
      </c>
      <c r="G19" s="9"/>
    </row>
    <row r="20" spans="1:7" x14ac:dyDescent="0.2">
      <c r="A20" s="6"/>
      <c r="B20" s="8"/>
      <c r="C20" s="8"/>
      <c r="D20" s="8"/>
      <c r="E20" s="8"/>
      <c r="F20" s="8"/>
      <c r="G20" s="9"/>
    </row>
    <row r="21" spans="1:7" x14ac:dyDescent="0.2">
      <c r="A21" s="6"/>
      <c r="B21" s="10" t="s">
        <v>12</v>
      </c>
      <c r="C21" s="8"/>
      <c r="D21" s="8"/>
      <c r="E21" s="8"/>
      <c r="F21" s="8"/>
      <c r="G21" s="9"/>
    </row>
    <row r="22" spans="1:7" x14ac:dyDescent="0.2">
      <c r="A22" s="6"/>
      <c r="B22" s="17" t="s">
        <v>13</v>
      </c>
      <c r="C22" s="8"/>
      <c r="D22" s="18">
        <v>0</v>
      </c>
      <c r="E22" s="8"/>
      <c r="F22" s="18">
        <v>1000</v>
      </c>
      <c r="G22" s="9"/>
    </row>
    <row r="23" spans="1:7" x14ac:dyDescent="0.2">
      <c r="A23" s="6"/>
      <c r="B23" s="17" t="s">
        <v>14</v>
      </c>
      <c r="C23" s="8"/>
      <c r="D23" s="94">
        <f>D10*D22</f>
        <v>0</v>
      </c>
      <c r="E23" s="8"/>
      <c r="F23" s="94">
        <f>F10*F22</f>
        <v>7000</v>
      </c>
      <c r="G23" s="9"/>
    </row>
    <row r="24" spans="1:7" x14ac:dyDescent="0.2">
      <c r="A24" s="6"/>
      <c r="B24" s="8"/>
      <c r="C24" s="8"/>
      <c r="D24" s="8"/>
      <c r="E24" s="8"/>
      <c r="F24" s="8"/>
      <c r="G24" s="9"/>
    </row>
    <row r="25" spans="1:7" x14ac:dyDescent="0.2">
      <c r="A25" s="6"/>
      <c r="B25" s="8" t="s">
        <v>15</v>
      </c>
      <c r="C25" s="8"/>
      <c r="D25" s="94">
        <f>D19+D23</f>
        <v>10000</v>
      </c>
      <c r="E25" s="8"/>
      <c r="F25" s="94">
        <f>F19+F23</f>
        <v>7000</v>
      </c>
      <c r="G25" s="9"/>
    </row>
    <row r="26" spans="1:7" x14ac:dyDescent="0.2">
      <c r="A26" s="6"/>
      <c r="B26" s="8"/>
      <c r="C26" s="8"/>
      <c r="D26" s="8"/>
      <c r="E26" s="8"/>
      <c r="F26" s="8"/>
      <c r="G26" s="9"/>
    </row>
    <row r="27" spans="1:7" x14ac:dyDescent="0.2">
      <c r="A27" s="6"/>
      <c r="B27" s="266" t="s">
        <v>240</v>
      </c>
      <c r="C27" s="253"/>
      <c r="D27" s="253"/>
      <c r="E27" s="253"/>
      <c r="F27" s="253"/>
      <c r="G27" s="9"/>
    </row>
    <row r="28" spans="1:7" x14ac:dyDescent="0.2">
      <c r="A28" s="6"/>
      <c r="B28" s="253"/>
      <c r="C28" s="253"/>
      <c r="D28" s="253"/>
      <c r="E28" s="253"/>
      <c r="F28" s="253"/>
      <c r="G28" s="9"/>
    </row>
    <row r="29" spans="1:7" ht="13.5" thickBot="1" x14ac:dyDescent="0.25">
      <c r="A29" s="19"/>
      <c r="B29" s="20"/>
      <c r="C29" s="20"/>
      <c r="D29" s="20"/>
      <c r="E29" s="20"/>
      <c r="F29" s="20"/>
      <c r="G29" s="21"/>
    </row>
  </sheetData>
  <mergeCells count="3">
    <mergeCell ref="B2:F2"/>
    <mergeCell ref="B4:F5"/>
    <mergeCell ref="B27:F28"/>
  </mergeCells>
  <phoneticPr fontId="0" type="noConversion"/>
  <printOptions horizontalCentered="1"/>
  <pageMargins left="0.75" right="0.75" top="1" bottom="1" header="0.5" footer="0.5"/>
  <pageSetup paperSize="283"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88" workbookViewId="0"/>
  </sheetViews>
  <sheetFormatPr defaultColWidth="9.33203125" defaultRowHeight="15" x14ac:dyDescent="0.25"/>
  <cols>
    <col min="1" max="1" width="2.83203125" style="3" customWidth="1"/>
    <col min="2" max="2" width="56.83203125" style="3" customWidth="1"/>
    <col min="3" max="3" width="2.83203125" style="3" customWidth="1"/>
    <col min="4" max="4" width="16.83203125" style="3" customWidth="1"/>
    <col min="5" max="5" width="2.83203125" style="3" customWidth="1"/>
    <col min="6" max="6" width="16.83203125" style="3" customWidth="1"/>
    <col min="7" max="7" width="2.83203125" style="3" customWidth="1"/>
    <col min="8" max="8" width="16.83203125" style="3" customWidth="1"/>
    <col min="9" max="9" width="5.83203125" style="3" customWidth="1"/>
    <col min="10" max="10" width="16.83203125" style="3" customWidth="1"/>
    <col min="11" max="11" width="2.83203125" style="3" customWidth="1"/>
    <col min="12" max="12" width="16.83203125" style="3" customWidth="1"/>
    <col min="13" max="13" width="2.83203125" style="3" customWidth="1"/>
    <col min="14" max="14" width="16.83203125" style="3" customWidth="1"/>
    <col min="15" max="15" width="2.8320312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
      <c r="A2" s="4"/>
      <c r="B2" s="268" t="s">
        <v>215</v>
      </c>
      <c r="C2" s="268"/>
      <c r="D2" s="268"/>
      <c r="E2" s="269"/>
      <c r="F2" s="269"/>
      <c r="G2" s="269"/>
      <c r="H2" s="269"/>
      <c r="I2" s="269"/>
      <c r="J2" s="269"/>
      <c r="K2" s="269"/>
      <c r="L2" s="269"/>
      <c r="M2" s="269"/>
      <c r="N2" s="269"/>
      <c r="O2" s="5"/>
    </row>
    <row r="3" spans="1:15" x14ac:dyDescent="0.25">
      <c r="A3" s="25"/>
      <c r="B3" s="26"/>
      <c r="C3" s="27"/>
      <c r="D3" s="27"/>
      <c r="E3" s="27"/>
      <c r="F3" s="27"/>
      <c r="G3" s="27"/>
      <c r="H3" s="27"/>
      <c r="I3" s="27"/>
      <c r="J3" s="27"/>
      <c r="K3" s="27"/>
      <c r="L3" s="27"/>
      <c r="M3" s="27"/>
      <c r="N3" s="27"/>
      <c r="O3" s="28"/>
    </row>
    <row r="4" spans="1:15" x14ac:dyDescent="0.25">
      <c r="A4" s="25"/>
      <c r="B4" s="272" t="s">
        <v>83</v>
      </c>
      <c r="C4" s="260"/>
      <c r="D4" s="260"/>
      <c r="E4" s="260"/>
      <c r="F4" s="260"/>
      <c r="G4" s="260"/>
      <c r="H4" s="260"/>
      <c r="I4" s="260"/>
      <c r="J4" s="260"/>
      <c r="K4" s="260"/>
      <c r="L4" s="260"/>
      <c r="M4" s="260"/>
      <c r="N4" s="27"/>
      <c r="O4" s="28"/>
    </row>
    <row r="5" spans="1:15" x14ac:dyDescent="0.25">
      <c r="A5" s="25"/>
      <c r="B5" s="260"/>
      <c r="C5" s="260"/>
      <c r="D5" s="260"/>
      <c r="E5" s="260"/>
      <c r="F5" s="260"/>
      <c r="G5" s="260"/>
      <c r="H5" s="260"/>
      <c r="I5" s="260"/>
      <c r="J5" s="260"/>
      <c r="K5" s="260"/>
      <c r="L5" s="260"/>
      <c r="M5" s="260"/>
      <c r="N5" s="27"/>
      <c r="O5" s="28"/>
    </row>
    <row r="6" spans="1:15" x14ac:dyDescent="0.25">
      <c r="A6" s="25"/>
      <c r="B6" s="29"/>
      <c r="C6" s="27"/>
      <c r="D6" s="27"/>
      <c r="E6" s="27"/>
      <c r="F6" s="27"/>
      <c r="G6" s="27"/>
      <c r="H6" s="27"/>
      <c r="I6" s="27"/>
      <c r="J6" s="27"/>
      <c r="K6" s="27"/>
      <c r="L6" s="27"/>
      <c r="M6" s="27"/>
      <c r="N6" s="27"/>
      <c r="O6" s="28"/>
    </row>
    <row r="7" spans="1:15" x14ac:dyDescent="0.25">
      <c r="A7" s="25"/>
      <c r="B7" s="27"/>
      <c r="C7" s="27"/>
      <c r="D7" s="30" t="s">
        <v>2</v>
      </c>
      <c r="E7" s="30"/>
      <c r="F7" s="30" t="s">
        <v>3</v>
      </c>
      <c r="G7" s="30"/>
      <c r="H7" s="27"/>
      <c r="I7" s="27"/>
      <c r="J7" s="27"/>
      <c r="K7" s="27"/>
      <c r="L7" s="27"/>
      <c r="M7" s="27"/>
      <c r="N7" s="27"/>
      <c r="O7" s="28"/>
    </row>
    <row r="8" spans="1:15" x14ac:dyDescent="0.25">
      <c r="A8" s="25"/>
      <c r="B8" s="31" t="s">
        <v>0</v>
      </c>
      <c r="C8" s="27"/>
      <c r="D8" s="32" t="s">
        <v>4</v>
      </c>
      <c r="E8" s="27"/>
      <c r="F8" s="32" t="s">
        <v>5</v>
      </c>
      <c r="G8" s="27"/>
      <c r="H8" s="27"/>
      <c r="I8" s="27"/>
      <c r="J8" s="27"/>
      <c r="K8" s="27"/>
      <c r="L8" s="27"/>
      <c r="M8" s="27"/>
      <c r="N8" s="27"/>
      <c r="O8" s="28"/>
    </row>
    <row r="9" spans="1:15" x14ac:dyDescent="0.25">
      <c r="A9" s="25"/>
      <c r="B9" s="27" t="s">
        <v>6</v>
      </c>
      <c r="C9" s="27"/>
      <c r="D9" s="36">
        <v>10</v>
      </c>
      <c r="E9" s="90"/>
      <c r="F9" s="36">
        <v>7</v>
      </c>
      <c r="G9" s="34"/>
      <c r="H9" s="27"/>
      <c r="I9" s="27"/>
      <c r="J9" s="27"/>
      <c r="K9" s="27"/>
      <c r="L9" s="27"/>
      <c r="M9" s="27"/>
      <c r="N9" s="27"/>
      <c r="O9" s="28"/>
    </row>
    <row r="10" spans="1:15" x14ac:dyDescent="0.25">
      <c r="A10" s="25"/>
      <c r="B10" s="27" t="s">
        <v>7</v>
      </c>
      <c r="C10" s="27"/>
      <c r="D10" s="36">
        <v>2</v>
      </c>
      <c r="E10" s="90"/>
      <c r="F10" s="36">
        <v>7</v>
      </c>
      <c r="G10" s="34"/>
      <c r="H10" s="33"/>
      <c r="I10" s="34"/>
      <c r="J10" s="27"/>
      <c r="K10" s="27"/>
      <c r="L10" s="27"/>
      <c r="M10" s="27"/>
      <c r="N10" s="27"/>
      <c r="O10" s="28"/>
    </row>
    <row r="11" spans="1:15" x14ac:dyDescent="0.25">
      <c r="A11" s="25"/>
      <c r="B11" s="27" t="s">
        <v>9</v>
      </c>
      <c r="C11" s="27"/>
      <c r="D11" s="36">
        <v>1000</v>
      </c>
      <c r="E11" s="90"/>
      <c r="F11" s="36"/>
      <c r="G11" s="34"/>
      <c r="H11" s="33"/>
      <c r="I11" s="34"/>
      <c r="J11" s="27"/>
      <c r="K11" s="27"/>
      <c r="L11" s="27"/>
      <c r="M11" s="27"/>
      <c r="N11" s="27"/>
      <c r="O11" s="28"/>
    </row>
    <row r="12" spans="1:15" x14ac:dyDescent="0.25">
      <c r="A12" s="25"/>
      <c r="B12" s="27" t="s">
        <v>8</v>
      </c>
      <c r="C12" s="27"/>
      <c r="D12" s="36">
        <v>1000</v>
      </c>
      <c r="E12" s="91"/>
      <c r="F12" s="36"/>
      <c r="G12" s="27"/>
      <c r="H12" s="35"/>
      <c r="I12" s="27"/>
      <c r="J12" s="35"/>
      <c r="K12" s="27"/>
      <c r="L12" s="35"/>
      <c r="M12" s="27"/>
      <c r="N12" s="35"/>
      <c r="O12" s="28"/>
    </row>
    <row r="13" spans="1:15" x14ac:dyDescent="0.25">
      <c r="A13" s="25"/>
      <c r="B13" s="27"/>
      <c r="C13" s="27"/>
      <c r="D13" s="33"/>
      <c r="E13" s="27"/>
      <c r="F13" s="35"/>
      <c r="G13" s="27"/>
      <c r="H13" s="35"/>
      <c r="I13" s="27"/>
      <c r="J13" s="35"/>
      <c r="K13" s="27"/>
      <c r="L13" s="35"/>
      <c r="M13" s="27"/>
      <c r="N13" s="35"/>
      <c r="O13" s="28"/>
    </row>
    <row r="14" spans="1:15" ht="15.75" thickBot="1" x14ac:dyDescent="0.3">
      <c r="A14" s="25"/>
      <c r="B14" s="27"/>
      <c r="C14" s="27"/>
      <c r="D14" s="270" t="s">
        <v>23</v>
      </c>
      <c r="E14" s="271"/>
      <c r="F14" s="271"/>
      <c r="G14" s="271"/>
      <c r="H14" s="271"/>
      <c r="I14" s="27"/>
      <c r="J14" s="270" t="s">
        <v>24</v>
      </c>
      <c r="K14" s="271"/>
      <c r="L14" s="271"/>
      <c r="M14" s="271"/>
      <c r="N14" s="271"/>
      <c r="O14" s="28"/>
    </row>
    <row r="15" spans="1:15" x14ac:dyDescent="0.25">
      <c r="A15" s="25"/>
      <c r="B15" s="27"/>
      <c r="C15" s="27"/>
      <c r="D15" s="30" t="s">
        <v>22</v>
      </c>
      <c r="E15" s="27"/>
      <c r="F15" s="30" t="s">
        <v>19</v>
      </c>
      <c r="G15" s="27"/>
      <c r="H15" s="30" t="s">
        <v>17</v>
      </c>
      <c r="I15" s="27"/>
      <c r="J15" s="30" t="s">
        <v>3</v>
      </c>
      <c r="K15" s="27"/>
      <c r="L15" s="30" t="s">
        <v>19</v>
      </c>
      <c r="M15" s="27"/>
      <c r="N15" s="30" t="s">
        <v>17</v>
      </c>
      <c r="O15" s="28"/>
    </row>
    <row r="16" spans="1:15" x14ac:dyDescent="0.25">
      <c r="A16" s="25"/>
      <c r="B16" s="31" t="s">
        <v>25</v>
      </c>
      <c r="C16" s="27"/>
      <c r="D16" s="32" t="s">
        <v>21</v>
      </c>
      <c r="E16" s="30"/>
      <c r="F16" s="32" t="s">
        <v>20</v>
      </c>
      <c r="G16" s="30"/>
      <c r="H16" s="32" t="s">
        <v>18</v>
      </c>
      <c r="I16" s="27"/>
      <c r="J16" s="32" t="s">
        <v>21</v>
      </c>
      <c r="K16" s="27"/>
      <c r="L16" s="32" t="s">
        <v>20</v>
      </c>
      <c r="M16" s="30"/>
      <c r="N16" s="32" t="s">
        <v>18</v>
      </c>
      <c r="O16" s="28"/>
    </row>
    <row r="17" spans="1:15" x14ac:dyDescent="0.25">
      <c r="A17" s="25"/>
      <c r="B17" s="29"/>
      <c r="C17" s="27"/>
      <c r="D17" s="30"/>
      <c r="E17" s="30"/>
      <c r="F17" s="30"/>
      <c r="G17" s="30"/>
      <c r="H17" s="30"/>
      <c r="I17" s="27"/>
      <c r="J17" s="30"/>
      <c r="K17" s="27"/>
      <c r="L17" s="30"/>
      <c r="M17" s="30"/>
      <c r="N17" s="30"/>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D9*D19</f>
        <v>10000</v>
      </c>
      <c r="E20" s="27"/>
      <c r="F20" s="36">
        <v>-2000</v>
      </c>
      <c r="G20" s="37"/>
      <c r="H20" s="95">
        <f>D20+F20</f>
        <v>8000</v>
      </c>
      <c r="I20" s="27"/>
      <c r="J20" s="37">
        <f>F9*J19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D10*D23</f>
        <v>0</v>
      </c>
      <c r="E24" s="27"/>
      <c r="F24" s="37">
        <f>-F20</f>
        <v>2000</v>
      </c>
      <c r="G24" s="37"/>
      <c r="H24" s="95">
        <f>D24+F24</f>
        <v>2000</v>
      </c>
      <c r="I24" s="27"/>
      <c r="J24" s="37">
        <f>F10*J23</f>
        <v>7000</v>
      </c>
      <c r="K24" s="27"/>
      <c r="L24" s="37">
        <f>-L20</f>
        <v>-1400</v>
      </c>
      <c r="M24" s="37"/>
      <c r="N24" s="95">
        <f>J24+L24</f>
        <v>5600</v>
      </c>
      <c r="O24" s="28"/>
    </row>
    <row r="25" spans="1:15" ht="15.75" thickBot="1" x14ac:dyDescent="0.3">
      <c r="A25" s="25"/>
      <c r="B25" s="27"/>
      <c r="C25" s="27"/>
      <c r="D25" s="27"/>
      <c r="E25" s="27"/>
      <c r="F25" s="27"/>
      <c r="G25" s="27"/>
      <c r="H25" s="27"/>
      <c r="I25" s="27"/>
      <c r="J25" s="27"/>
      <c r="K25" s="27"/>
      <c r="L25" s="27"/>
      <c r="M25" s="27"/>
      <c r="N25" s="27"/>
      <c r="O25" s="28"/>
    </row>
    <row r="26" spans="1:15" ht="16.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5.75" thickTop="1" x14ac:dyDescent="0.25">
      <c r="A27" s="25"/>
      <c r="B27" s="27"/>
      <c r="C27" s="27"/>
      <c r="D27" s="27"/>
      <c r="E27" s="27"/>
      <c r="F27" s="27"/>
      <c r="G27" s="27"/>
      <c r="H27" s="27"/>
      <c r="I27" s="27"/>
      <c r="J27" s="27"/>
      <c r="K27" s="27"/>
      <c r="L27" s="27"/>
      <c r="M27" s="27"/>
      <c r="N27" s="27"/>
      <c r="O27" s="28"/>
    </row>
    <row r="28" spans="1:15" x14ac:dyDescent="0.25">
      <c r="A28" s="25"/>
      <c r="B28" s="27" t="s">
        <v>31</v>
      </c>
      <c r="C28" s="27"/>
      <c r="D28" s="27"/>
      <c r="E28" s="27"/>
      <c r="F28" s="27"/>
      <c r="G28" s="27"/>
      <c r="H28" s="27"/>
      <c r="I28" s="27"/>
      <c r="J28" s="27"/>
      <c r="K28" s="27"/>
      <c r="L28" s="27"/>
      <c r="M28" s="27"/>
      <c r="N28" s="27"/>
      <c r="O28" s="28"/>
    </row>
    <row r="29" spans="1:15" x14ac:dyDescent="0.25">
      <c r="A29" s="25"/>
      <c r="B29" s="27" t="s">
        <v>32</v>
      </c>
      <c r="C29" s="27"/>
      <c r="D29" s="27"/>
      <c r="E29" s="27"/>
      <c r="F29" s="27"/>
      <c r="G29" s="27"/>
      <c r="H29" s="27"/>
      <c r="I29" s="27"/>
      <c r="J29" s="27"/>
      <c r="K29" s="27"/>
      <c r="L29" s="27"/>
      <c r="M29" s="27"/>
      <c r="N29" s="27"/>
      <c r="O29" s="28"/>
    </row>
    <row r="30" spans="1:15" x14ac:dyDescent="0.25">
      <c r="A30" s="25"/>
      <c r="B30" s="267" t="s">
        <v>84</v>
      </c>
      <c r="C30" s="267"/>
      <c r="D30" s="267"/>
      <c r="E30" s="267"/>
      <c r="F30" s="267"/>
      <c r="G30" s="267"/>
      <c r="H30" s="267"/>
      <c r="I30" s="267"/>
      <c r="J30" s="267"/>
      <c r="K30" s="267"/>
      <c r="L30" s="267"/>
      <c r="M30" s="267"/>
      <c r="N30" s="267"/>
      <c r="O30" s="28"/>
    </row>
    <row r="31" spans="1:15" x14ac:dyDescent="0.25">
      <c r="A31" s="25"/>
      <c r="B31" s="267"/>
      <c r="C31" s="267"/>
      <c r="D31" s="267"/>
      <c r="E31" s="267"/>
      <c r="F31" s="267"/>
      <c r="G31" s="267"/>
      <c r="H31" s="267"/>
      <c r="I31" s="267"/>
      <c r="J31" s="267"/>
      <c r="K31" s="267"/>
      <c r="L31" s="267"/>
      <c r="M31" s="267"/>
      <c r="N31" s="267"/>
      <c r="O31" s="28"/>
    </row>
    <row r="32" spans="1:15" ht="15.75" thickBot="1" x14ac:dyDescent="0.3">
      <c r="A32" s="39"/>
      <c r="B32" s="40"/>
      <c r="C32" s="40"/>
      <c r="D32" s="40"/>
      <c r="E32" s="40"/>
      <c r="F32" s="40"/>
      <c r="G32" s="40"/>
      <c r="H32" s="40"/>
      <c r="I32" s="40"/>
      <c r="J32" s="40"/>
      <c r="K32" s="40"/>
      <c r="L32" s="40"/>
      <c r="M32" s="40"/>
      <c r="N32" s="40"/>
      <c r="O32" s="41"/>
    </row>
  </sheetData>
  <mergeCells count="5">
    <mergeCell ref="B30:N31"/>
    <mergeCell ref="B2:N2"/>
    <mergeCell ref="D14:H14"/>
    <mergeCell ref="J14:N14"/>
    <mergeCell ref="B4:M5"/>
  </mergeCells>
  <phoneticPr fontId="0" type="noConversion"/>
  <printOptions horizontalCentered="1"/>
  <pageMargins left="0.75" right="0.75" top="1" bottom="1" header="0.5" footer="0.5"/>
  <pageSetup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8" workbookViewId="0"/>
  </sheetViews>
  <sheetFormatPr defaultColWidth="9.33203125" defaultRowHeight="15" x14ac:dyDescent="0.25"/>
  <cols>
    <col min="1" max="1" width="2.83203125" style="3" customWidth="1"/>
    <col min="2" max="2" width="56.83203125" style="3" customWidth="1"/>
    <col min="3" max="3" width="2.83203125" style="3" customWidth="1"/>
    <col min="4" max="4" width="16.83203125" style="3" customWidth="1"/>
    <col min="5" max="5" width="2.83203125" style="3" customWidth="1"/>
    <col min="6" max="6" width="16.83203125" style="3" customWidth="1"/>
    <col min="7" max="7" width="2.83203125" style="3" customWidth="1"/>
    <col min="8" max="8" width="16.83203125" style="3" customWidth="1"/>
    <col min="9" max="9" width="5.83203125" style="3" customWidth="1"/>
    <col min="10" max="10" width="16.83203125" style="3" customWidth="1"/>
    <col min="11" max="11" width="2.83203125" style="3" customWidth="1"/>
    <col min="12" max="12" width="16.83203125" style="3" customWidth="1"/>
    <col min="13" max="13" width="2.83203125" style="3" customWidth="1"/>
    <col min="14" max="14" width="16.83203125" style="3" customWidth="1"/>
    <col min="15" max="15" width="2.8320312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
      <c r="A2" s="4"/>
      <c r="B2" s="268" t="s">
        <v>216</v>
      </c>
      <c r="C2" s="268"/>
      <c r="D2" s="268"/>
      <c r="E2" s="269"/>
      <c r="F2" s="269"/>
      <c r="G2" s="269"/>
      <c r="H2" s="269"/>
      <c r="I2" s="269"/>
      <c r="J2" s="269"/>
      <c r="K2" s="269"/>
      <c r="L2" s="269"/>
      <c r="M2" s="269"/>
      <c r="N2" s="269"/>
      <c r="O2" s="5"/>
    </row>
    <row r="3" spans="1:15" x14ac:dyDescent="0.25">
      <c r="A3" s="25"/>
      <c r="B3" s="26"/>
      <c r="C3" s="27"/>
      <c r="D3" s="27"/>
      <c r="E3" s="27"/>
      <c r="F3" s="27"/>
      <c r="G3" s="27"/>
      <c r="H3" s="27"/>
      <c r="I3" s="27"/>
      <c r="J3" s="27"/>
      <c r="K3" s="27"/>
      <c r="L3" s="27"/>
      <c r="M3" s="27"/>
      <c r="N3" s="27"/>
      <c r="O3" s="28"/>
    </row>
    <row r="4" spans="1:15" x14ac:dyDescent="0.25">
      <c r="A4" s="25"/>
      <c r="B4" s="272" t="s">
        <v>35</v>
      </c>
      <c r="C4" s="260"/>
      <c r="D4" s="260"/>
      <c r="E4" s="260"/>
      <c r="F4" s="260"/>
      <c r="G4" s="260"/>
      <c r="H4" s="260"/>
      <c r="I4" s="260"/>
      <c r="J4" s="260"/>
      <c r="K4" s="260"/>
      <c r="L4" s="260"/>
      <c r="M4" s="260"/>
      <c r="N4" s="27"/>
      <c r="O4" s="28"/>
    </row>
    <row r="5" spans="1:15" x14ac:dyDescent="0.25">
      <c r="A5" s="25"/>
      <c r="B5" s="260"/>
      <c r="C5" s="260"/>
      <c r="D5" s="260"/>
      <c r="E5" s="260"/>
      <c r="F5" s="260"/>
      <c r="G5" s="260"/>
      <c r="H5" s="260"/>
      <c r="I5" s="260"/>
      <c r="J5" s="260"/>
      <c r="K5" s="260"/>
      <c r="L5" s="260"/>
      <c r="M5" s="260"/>
      <c r="N5" s="27"/>
      <c r="O5" s="28"/>
    </row>
    <row r="6" spans="1:15" x14ac:dyDescent="0.25">
      <c r="A6" s="25"/>
      <c r="B6" s="29"/>
      <c r="C6" s="27"/>
      <c r="D6" s="27"/>
      <c r="E6" s="27"/>
      <c r="F6" s="27"/>
      <c r="G6" s="27"/>
      <c r="H6" s="27"/>
      <c r="I6" s="27"/>
      <c r="J6" s="27"/>
      <c r="K6" s="27"/>
      <c r="L6" s="27"/>
      <c r="M6" s="27"/>
      <c r="N6" s="27"/>
      <c r="O6" s="28"/>
    </row>
    <row r="7" spans="1:15" x14ac:dyDescent="0.25">
      <c r="A7" s="25"/>
      <c r="B7" s="27"/>
      <c r="C7" s="27"/>
      <c r="D7" s="30" t="s">
        <v>2</v>
      </c>
      <c r="E7" s="30"/>
      <c r="F7" s="30" t="s">
        <v>3</v>
      </c>
      <c r="G7" s="30"/>
      <c r="H7" s="27"/>
      <c r="I7" s="27"/>
      <c r="J7" s="27"/>
      <c r="K7" s="27"/>
      <c r="L7" s="27"/>
      <c r="M7" s="27"/>
      <c r="N7" s="27"/>
      <c r="O7" s="28"/>
    </row>
    <row r="8" spans="1:15" x14ac:dyDescent="0.25">
      <c r="A8" s="25"/>
      <c r="B8" s="31" t="s">
        <v>0</v>
      </c>
      <c r="C8" s="27"/>
      <c r="D8" s="32" t="s">
        <v>4</v>
      </c>
      <c r="E8" s="27"/>
      <c r="F8" s="32" t="s">
        <v>5</v>
      </c>
      <c r="G8" s="27"/>
      <c r="H8" s="27"/>
      <c r="I8" s="27"/>
      <c r="J8" s="27"/>
      <c r="K8" s="27"/>
      <c r="L8" s="27"/>
      <c r="M8" s="27"/>
      <c r="N8" s="27"/>
      <c r="O8" s="28"/>
    </row>
    <row r="9" spans="1:15" x14ac:dyDescent="0.25">
      <c r="A9" s="25"/>
      <c r="B9" s="27" t="s">
        <v>6</v>
      </c>
      <c r="C9" s="27"/>
      <c r="D9" s="36">
        <v>10</v>
      </c>
      <c r="E9" s="90"/>
      <c r="F9" s="36">
        <v>7</v>
      </c>
      <c r="G9" s="34"/>
      <c r="H9" s="27"/>
      <c r="I9" s="27"/>
      <c r="J9" s="27"/>
      <c r="K9" s="27"/>
      <c r="L9" s="27"/>
      <c r="M9" s="27"/>
      <c r="N9" s="27"/>
      <c r="O9" s="28"/>
    </row>
    <row r="10" spans="1:15" x14ac:dyDescent="0.25">
      <c r="A10" s="25"/>
      <c r="B10" s="27" t="s">
        <v>7</v>
      </c>
      <c r="C10" s="27"/>
      <c r="D10" s="36">
        <v>2</v>
      </c>
      <c r="E10" s="90"/>
      <c r="F10" s="36">
        <v>7</v>
      </c>
      <c r="G10" s="34"/>
      <c r="H10" s="33"/>
      <c r="I10" s="34"/>
      <c r="J10" s="27"/>
      <c r="K10" s="27"/>
      <c r="L10" s="27"/>
      <c r="M10" s="27"/>
      <c r="N10" s="27"/>
      <c r="O10" s="28"/>
    </row>
    <row r="11" spans="1:15" x14ac:dyDescent="0.25">
      <c r="A11" s="25"/>
      <c r="B11" s="27" t="s">
        <v>9</v>
      </c>
      <c r="C11" s="27"/>
      <c r="D11" s="36">
        <v>1000</v>
      </c>
      <c r="E11" s="90"/>
      <c r="F11" s="36"/>
      <c r="G11" s="34"/>
      <c r="H11" s="33"/>
      <c r="I11" s="34"/>
      <c r="J11" s="27"/>
      <c r="K11" s="27"/>
      <c r="L11" s="27"/>
      <c r="M11" s="27"/>
      <c r="N11" s="27"/>
      <c r="O11" s="28"/>
    </row>
    <row r="12" spans="1:15" x14ac:dyDescent="0.25">
      <c r="A12" s="25"/>
      <c r="B12" s="27" t="s">
        <v>8</v>
      </c>
      <c r="C12" s="27"/>
      <c r="D12" s="36">
        <v>1000</v>
      </c>
      <c r="E12" s="91"/>
      <c r="F12" s="36"/>
      <c r="G12" s="27"/>
      <c r="H12" s="35"/>
      <c r="I12" s="27"/>
      <c r="J12" s="35"/>
      <c r="K12" s="27"/>
      <c r="L12" s="35"/>
      <c r="M12" s="27"/>
      <c r="N12" s="35"/>
      <c r="O12" s="28"/>
    </row>
    <row r="13" spans="1:15" x14ac:dyDescent="0.25">
      <c r="A13" s="25"/>
      <c r="B13" s="27"/>
      <c r="C13" s="27"/>
      <c r="D13" s="33"/>
      <c r="E13" s="27"/>
      <c r="F13" s="35"/>
      <c r="G13" s="27"/>
      <c r="H13" s="35"/>
      <c r="I13" s="27"/>
      <c r="J13" s="35"/>
      <c r="K13" s="27"/>
      <c r="L13" s="35"/>
      <c r="M13" s="27"/>
      <c r="N13" s="35"/>
      <c r="O13" s="28"/>
    </row>
    <row r="14" spans="1:15" ht="15.75" thickBot="1" x14ac:dyDescent="0.3">
      <c r="A14" s="25"/>
      <c r="B14" s="27"/>
      <c r="C14" s="27"/>
      <c r="D14" s="270" t="s">
        <v>23</v>
      </c>
      <c r="E14" s="271"/>
      <c r="F14" s="271"/>
      <c r="G14" s="271"/>
      <c r="H14" s="271"/>
      <c r="I14" s="27"/>
      <c r="J14" s="270" t="s">
        <v>24</v>
      </c>
      <c r="K14" s="271"/>
      <c r="L14" s="271"/>
      <c r="M14" s="271"/>
      <c r="N14" s="271"/>
      <c r="O14" s="28"/>
    </row>
    <row r="15" spans="1:15" x14ac:dyDescent="0.25">
      <c r="A15" s="25"/>
      <c r="B15" s="27"/>
      <c r="C15" s="27"/>
      <c r="D15" s="30" t="s">
        <v>22</v>
      </c>
      <c r="E15" s="27"/>
      <c r="F15" s="30" t="s">
        <v>19</v>
      </c>
      <c r="G15" s="27"/>
      <c r="H15" s="30" t="s">
        <v>17</v>
      </c>
      <c r="I15" s="27"/>
      <c r="J15" s="30" t="s">
        <v>3</v>
      </c>
      <c r="K15" s="27"/>
      <c r="L15" s="30" t="s">
        <v>19</v>
      </c>
      <c r="M15" s="27"/>
      <c r="N15" s="30" t="s">
        <v>17</v>
      </c>
      <c r="O15" s="28"/>
    </row>
    <row r="16" spans="1:15" x14ac:dyDescent="0.25">
      <c r="A16" s="25"/>
      <c r="B16" s="31" t="s">
        <v>26</v>
      </c>
      <c r="C16" s="27"/>
      <c r="D16" s="32" t="s">
        <v>21</v>
      </c>
      <c r="E16" s="30"/>
      <c r="F16" s="32" t="s">
        <v>20</v>
      </c>
      <c r="G16" s="30"/>
      <c r="H16" s="32" t="s">
        <v>18</v>
      </c>
      <c r="I16" s="27"/>
      <c r="J16" s="32" t="s">
        <v>21</v>
      </c>
      <c r="K16" s="27"/>
      <c r="L16" s="32" t="s">
        <v>20</v>
      </c>
      <c r="M16" s="30"/>
      <c r="N16" s="32" t="s">
        <v>18</v>
      </c>
      <c r="O16" s="28"/>
    </row>
    <row r="17" spans="1:15" x14ac:dyDescent="0.25">
      <c r="A17" s="25"/>
      <c r="B17" s="29"/>
      <c r="C17" s="27"/>
      <c r="D17" s="30"/>
      <c r="E17" s="30"/>
      <c r="F17" s="30"/>
      <c r="G17" s="30"/>
      <c r="H17" s="30"/>
      <c r="I17" s="27"/>
      <c r="J17" s="30"/>
      <c r="K17" s="27"/>
      <c r="L17" s="30"/>
      <c r="M17" s="30"/>
      <c r="N17" s="30"/>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D9*D19</f>
        <v>10000</v>
      </c>
      <c r="E20" s="27"/>
      <c r="F20" s="36">
        <v>-400</v>
      </c>
      <c r="G20" s="37"/>
      <c r="H20" s="95">
        <f>D20+F20</f>
        <v>9600</v>
      </c>
      <c r="I20" s="27"/>
      <c r="J20" s="37">
        <f>F9*J19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D10*D23</f>
        <v>0</v>
      </c>
      <c r="E24" s="27"/>
      <c r="F24" s="37">
        <f>-F20</f>
        <v>400</v>
      </c>
      <c r="G24" s="37"/>
      <c r="H24" s="95">
        <f>D24+F24</f>
        <v>400</v>
      </c>
      <c r="I24" s="27"/>
      <c r="J24" s="37">
        <f>F10*J23</f>
        <v>7000</v>
      </c>
      <c r="K24" s="27"/>
      <c r="L24" s="37">
        <f>-L20</f>
        <v>-1400</v>
      </c>
      <c r="M24" s="37"/>
      <c r="N24" s="95">
        <f>J24+L24</f>
        <v>5600</v>
      </c>
      <c r="O24" s="28"/>
    </row>
    <row r="25" spans="1:15" ht="15.75" thickBot="1" x14ac:dyDescent="0.3">
      <c r="A25" s="25"/>
      <c r="B25" s="27"/>
      <c r="C25" s="27"/>
      <c r="D25" s="27"/>
      <c r="E25" s="27"/>
      <c r="F25" s="27"/>
      <c r="G25" s="27"/>
      <c r="H25" s="27"/>
      <c r="I25" s="27"/>
      <c r="J25" s="27"/>
      <c r="K25" s="27"/>
      <c r="L25" s="27"/>
      <c r="M25" s="27"/>
      <c r="N25" s="27"/>
      <c r="O25" s="28"/>
    </row>
    <row r="26" spans="1:15" ht="16.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5.75" thickTop="1" x14ac:dyDescent="0.25">
      <c r="A27" s="25"/>
      <c r="B27" s="27"/>
      <c r="C27" s="27"/>
      <c r="D27" s="27"/>
      <c r="E27" s="27"/>
      <c r="F27" s="27"/>
      <c r="G27" s="27"/>
      <c r="H27" s="27"/>
      <c r="I27" s="27"/>
      <c r="J27" s="27"/>
      <c r="K27" s="27"/>
      <c r="L27" s="27"/>
      <c r="M27" s="27"/>
      <c r="N27" s="27"/>
      <c r="O27" s="28"/>
    </row>
    <row r="28" spans="1:15" x14ac:dyDescent="0.25">
      <c r="A28" s="25"/>
      <c r="B28" s="267" t="s">
        <v>33</v>
      </c>
      <c r="C28" s="262"/>
      <c r="D28" s="262"/>
      <c r="E28" s="262"/>
      <c r="F28" s="262"/>
      <c r="G28" s="262"/>
      <c r="H28" s="262"/>
      <c r="I28" s="262"/>
      <c r="J28" s="262"/>
      <c r="K28" s="262"/>
      <c r="L28" s="262"/>
      <c r="M28" s="262"/>
      <c r="N28" s="262"/>
      <c r="O28" s="28"/>
    </row>
    <row r="29" spans="1:15" x14ac:dyDescent="0.25">
      <c r="A29" s="25"/>
      <c r="B29" s="262"/>
      <c r="C29" s="262"/>
      <c r="D29" s="262"/>
      <c r="E29" s="262"/>
      <c r="F29" s="262"/>
      <c r="G29" s="262"/>
      <c r="H29" s="262"/>
      <c r="I29" s="262"/>
      <c r="J29" s="262"/>
      <c r="K29" s="262"/>
      <c r="L29" s="262"/>
      <c r="M29" s="262"/>
      <c r="N29" s="262"/>
      <c r="O29" s="28"/>
    </row>
    <row r="30" spans="1:15" ht="15.75" thickBot="1" x14ac:dyDescent="0.3">
      <c r="A30" s="39"/>
      <c r="B30" s="40"/>
      <c r="C30" s="40"/>
      <c r="D30" s="40"/>
      <c r="E30" s="40"/>
      <c r="F30" s="40"/>
      <c r="G30" s="40"/>
      <c r="H30" s="40"/>
      <c r="I30" s="40"/>
      <c r="J30" s="40"/>
      <c r="K30" s="40"/>
      <c r="L30" s="40"/>
      <c r="M30" s="40"/>
      <c r="N30" s="40"/>
      <c r="O30" s="41"/>
    </row>
  </sheetData>
  <mergeCells count="5">
    <mergeCell ref="B2:N2"/>
    <mergeCell ref="D14:H14"/>
    <mergeCell ref="J14:N14"/>
    <mergeCell ref="B28:N29"/>
    <mergeCell ref="B4:M5"/>
  </mergeCells>
  <phoneticPr fontId="0" type="noConversion"/>
  <printOptions horizontalCentered="1"/>
  <pageMargins left="0.75" right="0.75" top="1" bottom="1" header="0.5" footer="0.5"/>
  <pageSetup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8" workbookViewId="0"/>
  </sheetViews>
  <sheetFormatPr defaultColWidth="9.33203125" defaultRowHeight="15" x14ac:dyDescent="0.25"/>
  <cols>
    <col min="1" max="1" width="2.83203125" style="3" customWidth="1"/>
    <col min="2" max="2" width="56.83203125" style="3" customWidth="1"/>
    <col min="3" max="3" width="2.83203125" style="3" customWidth="1"/>
    <col min="4" max="4" width="16.83203125" style="3" customWidth="1"/>
    <col min="5" max="5" width="2.83203125" style="3" customWidth="1"/>
    <col min="6" max="6" width="16.83203125" style="3" customWidth="1"/>
    <col min="7" max="7" width="2.83203125" style="3" customWidth="1"/>
    <col min="8" max="8" width="16.83203125" style="3" customWidth="1"/>
    <col min="9" max="9" width="5.83203125" style="3" customWidth="1"/>
    <col min="10" max="10" width="16.83203125" style="3" customWidth="1"/>
    <col min="11" max="11" width="2.83203125" style="3" customWidth="1"/>
    <col min="12" max="12" width="16.83203125" style="3" customWidth="1"/>
    <col min="13" max="13" width="2.83203125" style="3" customWidth="1"/>
    <col min="14" max="14" width="16.83203125" style="3" customWidth="1"/>
    <col min="15" max="15" width="2.8320312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
      <c r="A2" s="4"/>
      <c r="B2" s="268" t="s">
        <v>217</v>
      </c>
      <c r="C2" s="268"/>
      <c r="D2" s="268"/>
      <c r="E2" s="269"/>
      <c r="F2" s="269"/>
      <c r="G2" s="269"/>
      <c r="H2" s="269"/>
      <c r="I2" s="269"/>
      <c r="J2" s="269"/>
      <c r="K2" s="269"/>
      <c r="L2" s="269"/>
      <c r="M2" s="269"/>
      <c r="N2" s="269"/>
      <c r="O2" s="5"/>
    </row>
    <row r="3" spans="1:15" x14ac:dyDescent="0.25">
      <c r="A3" s="25"/>
      <c r="B3" s="26"/>
      <c r="C3" s="27"/>
      <c r="D3" s="27"/>
      <c r="E3" s="27"/>
      <c r="F3" s="27"/>
      <c r="G3" s="27"/>
      <c r="H3" s="27"/>
      <c r="I3" s="27"/>
      <c r="J3" s="27"/>
      <c r="K3" s="27"/>
      <c r="L3" s="27"/>
      <c r="M3" s="27"/>
      <c r="N3" s="27"/>
      <c r="O3" s="28"/>
    </row>
    <row r="4" spans="1:15" x14ac:dyDescent="0.25">
      <c r="A4" s="25"/>
      <c r="B4" s="46" t="s">
        <v>36</v>
      </c>
      <c r="C4" s="27"/>
      <c r="D4" s="27"/>
      <c r="E4" s="27"/>
      <c r="F4" s="27"/>
      <c r="G4" s="27"/>
      <c r="H4" s="27"/>
      <c r="I4" s="27"/>
      <c r="J4" s="27"/>
      <c r="K4" s="27"/>
      <c r="L4" s="27"/>
      <c r="M4" s="27"/>
      <c r="N4" s="27"/>
      <c r="O4" s="28"/>
    </row>
    <row r="5" spans="1:15" x14ac:dyDescent="0.25">
      <c r="A5" s="25"/>
      <c r="B5" s="29"/>
      <c r="C5" s="27"/>
      <c r="D5" s="27"/>
      <c r="E5" s="27"/>
      <c r="F5" s="27"/>
      <c r="G5" s="27"/>
      <c r="H5" s="27"/>
      <c r="I5" s="27"/>
      <c r="J5" s="27"/>
      <c r="K5" s="27"/>
      <c r="L5" s="27"/>
      <c r="M5" s="27"/>
      <c r="N5" s="27"/>
      <c r="O5" s="28"/>
    </row>
    <row r="6" spans="1:15" x14ac:dyDescent="0.25">
      <c r="A6" s="25"/>
      <c r="B6" s="27"/>
      <c r="C6" s="27"/>
      <c r="D6" s="30" t="s">
        <v>2</v>
      </c>
      <c r="E6" s="30"/>
      <c r="F6" s="30" t="s">
        <v>3</v>
      </c>
      <c r="G6" s="30"/>
      <c r="H6" s="27"/>
      <c r="I6" s="27"/>
      <c r="J6" s="27"/>
      <c r="K6" s="27"/>
      <c r="L6" s="27"/>
      <c r="M6" s="27"/>
      <c r="N6" s="27"/>
      <c r="O6" s="28"/>
    </row>
    <row r="7" spans="1:15" x14ac:dyDescent="0.25">
      <c r="A7" s="25"/>
      <c r="B7" s="31" t="s">
        <v>0</v>
      </c>
      <c r="C7" s="27"/>
      <c r="D7" s="32" t="s">
        <v>4</v>
      </c>
      <c r="E7" s="27"/>
      <c r="F7" s="32" t="s">
        <v>5</v>
      </c>
      <c r="G7" s="27"/>
      <c r="H7" s="27"/>
      <c r="I7" s="27"/>
      <c r="J7" s="27"/>
      <c r="K7" s="27"/>
      <c r="L7" s="27"/>
      <c r="M7" s="27"/>
      <c r="N7" s="27"/>
      <c r="O7" s="28"/>
    </row>
    <row r="8" spans="1:15" x14ac:dyDescent="0.25">
      <c r="A8" s="25"/>
      <c r="B8" s="27" t="s">
        <v>6</v>
      </c>
      <c r="C8" s="27"/>
      <c r="D8" s="36">
        <v>10</v>
      </c>
      <c r="E8" s="90"/>
      <c r="F8" s="36">
        <v>7</v>
      </c>
      <c r="G8" s="34"/>
      <c r="H8" s="27"/>
      <c r="I8" s="27"/>
      <c r="J8" s="27"/>
      <c r="K8" s="27"/>
      <c r="L8" s="27"/>
      <c r="M8" s="27"/>
      <c r="N8" s="27"/>
      <c r="O8" s="28"/>
    </row>
    <row r="9" spans="1:15" x14ac:dyDescent="0.25">
      <c r="A9" s="25"/>
      <c r="B9" s="27" t="s">
        <v>7</v>
      </c>
      <c r="C9" s="27"/>
      <c r="D9" s="36">
        <v>2</v>
      </c>
      <c r="E9" s="90"/>
      <c r="F9" s="36">
        <v>7</v>
      </c>
      <c r="G9" s="34"/>
      <c r="H9" s="33"/>
      <c r="I9" s="34"/>
      <c r="J9" s="27"/>
      <c r="K9" s="27"/>
      <c r="L9" s="27"/>
      <c r="M9" s="27"/>
      <c r="N9" s="27"/>
      <c r="O9" s="28"/>
    </row>
    <row r="10" spans="1:15" x14ac:dyDescent="0.25">
      <c r="A10" s="25"/>
      <c r="B10" s="27" t="s">
        <v>9</v>
      </c>
      <c r="C10" s="27"/>
      <c r="D10" s="36">
        <v>1000</v>
      </c>
      <c r="E10" s="90"/>
      <c r="F10" s="36"/>
      <c r="G10" s="34"/>
      <c r="H10" s="33"/>
      <c r="I10" s="34"/>
      <c r="J10" s="27"/>
      <c r="K10" s="27"/>
      <c r="L10" s="27"/>
      <c r="M10" s="27"/>
      <c r="N10" s="27"/>
      <c r="O10" s="28"/>
    </row>
    <row r="11" spans="1:15" x14ac:dyDescent="0.25">
      <c r="A11" s="25"/>
      <c r="B11" s="27" t="s">
        <v>8</v>
      </c>
      <c r="C11" s="27"/>
      <c r="D11" s="36">
        <v>1000</v>
      </c>
      <c r="E11" s="91"/>
      <c r="F11" s="36"/>
      <c r="G11" s="27"/>
      <c r="H11" s="35"/>
      <c r="I11" s="27"/>
      <c r="J11" s="35"/>
      <c r="K11" s="27"/>
      <c r="L11" s="35"/>
      <c r="M11" s="27"/>
      <c r="N11" s="35"/>
      <c r="O11" s="28"/>
    </row>
    <row r="12" spans="1:15" x14ac:dyDescent="0.25">
      <c r="A12" s="25"/>
      <c r="B12" s="27"/>
      <c r="C12" s="27"/>
      <c r="D12" s="33"/>
      <c r="E12" s="27"/>
      <c r="F12" s="35"/>
      <c r="G12" s="27"/>
      <c r="H12" s="35"/>
      <c r="I12" s="27"/>
      <c r="J12" s="35"/>
      <c r="K12" s="27"/>
      <c r="L12" s="35"/>
      <c r="M12" s="27"/>
      <c r="N12" s="35"/>
      <c r="O12" s="28"/>
    </row>
    <row r="13" spans="1:15" x14ac:dyDescent="0.25">
      <c r="A13" s="25"/>
      <c r="B13" s="27" t="s">
        <v>37</v>
      </c>
      <c r="C13" s="27"/>
      <c r="D13" s="33"/>
      <c r="E13" s="27"/>
      <c r="F13" s="35"/>
      <c r="G13" s="27"/>
      <c r="H13" s="35"/>
      <c r="I13" s="27"/>
      <c r="J13" s="35"/>
      <c r="K13" s="27"/>
      <c r="L13" s="35"/>
      <c r="M13" s="27"/>
      <c r="N13" s="35"/>
      <c r="O13" s="28"/>
    </row>
    <row r="14" spans="1:15" x14ac:dyDescent="0.25">
      <c r="A14" s="25"/>
      <c r="B14" s="27"/>
      <c r="C14" s="27"/>
      <c r="D14" s="33"/>
      <c r="E14" s="27"/>
      <c r="F14" s="35"/>
      <c r="G14" s="27"/>
      <c r="H14" s="35"/>
      <c r="I14" s="27"/>
      <c r="J14" s="35"/>
      <c r="K14" s="27"/>
      <c r="L14" s="35"/>
      <c r="M14" s="27"/>
      <c r="N14" s="35"/>
      <c r="O14" s="28"/>
    </row>
    <row r="15" spans="1:15" ht="15.75" thickBot="1" x14ac:dyDescent="0.3">
      <c r="A15" s="25"/>
      <c r="B15" s="27"/>
      <c r="C15" s="27"/>
      <c r="D15" s="270" t="s">
        <v>23</v>
      </c>
      <c r="E15" s="271"/>
      <c r="F15" s="271"/>
      <c r="G15" s="271"/>
      <c r="H15" s="271"/>
      <c r="I15" s="27"/>
      <c r="J15" s="270" t="s">
        <v>24</v>
      </c>
      <c r="K15" s="271"/>
      <c r="L15" s="271"/>
      <c r="M15" s="271"/>
      <c r="N15" s="271"/>
      <c r="O15" s="28"/>
    </row>
    <row r="16" spans="1:15" x14ac:dyDescent="0.25">
      <c r="A16" s="25"/>
      <c r="B16" s="27"/>
      <c r="C16" s="27"/>
      <c r="D16" s="30" t="s">
        <v>22</v>
      </c>
      <c r="E16" s="27"/>
      <c r="F16" s="30" t="s">
        <v>19</v>
      </c>
      <c r="G16" s="27"/>
      <c r="H16" s="30" t="s">
        <v>17</v>
      </c>
      <c r="I16" s="27"/>
      <c r="J16" s="30" t="s">
        <v>3</v>
      </c>
      <c r="K16" s="27"/>
      <c r="L16" s="30" t="s">
        <v>19</v>
      </c>
      <c r="M16" s="27"/>
      <c r="N16" s="30" t="s">
        <v>17</v>
      </c>
      <c r="O16" s="28"/>
    </row>
    <row r="17" spans="1:15" x14ac:dyDescent="0.25">
      <c r="A17" s="25"/>
      <c r="B17" s="31" t="s">
        <v>27</v>
      </c>
      <c r="C17" s="27"/>
      <c r="D17" s="32" t="s">
        <v>21</v>
      </c>
      <c r="E17" s="30"/>
      <c r="F17" s="32" t="s">
        <v>20</v>
      </c>
      <c r="G17" s="30"/>
      <c r="H17" s="32" t="s">
        <v>18</v>
      </c>
      <c r="I17" s="27"/>
      <c r="J17" s="32" t="s">
        <v>21</v>
      </c>
      <c r="K17" s="27"/>
      <c r="L17" s="32" t="s">
        <v>20</v>
      </c>
      <c r="M17" s="30"/>
      <c r="N17" s="32" t="s">
        <v>18</v>
      </c>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D8*D19</f>
        <v>10000</v>
      </c>
      <c r="E20" s="27"/>
      <c r="F20" s="36">
        <v>-1200</v>
      </c>
      <c r="G20" s="37"/>
      <c r="H20" s="95">
        <f>D20+F20</f>
        <v>8800</v>
      </c>
      <c r="I20" s="27"/>
      <c r="J20" s="37">
        <f>F8*J19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D9*D23</f>
        <v>0</v>
      </c>
      <c r="E24" s="27"/>
      <c r="F24" s="37">
        <f>-F20</f>
        <v>1200</v>
      </c>
      <c r="G24" s="37"/>
      <c r="H24" s="95">
        <f>D24+F24</f>
        <v>1200</v>
      </c>
      <c r="I24" s="27"/>
      <c r="J24" s="37">
        <f>F9*J23</f>
        <v>7000</v>
      </c>
      <c r="K24" s="27"/>
      <c r="L24" s="37">
        <f>-L20</f>
        <v>-1400</v>
      </c>
      <c r="M24" s="37"/>
      <c r="N24" s="95">
        <f>J24+L24</f>
        <v>5600</v>
      </c>
      <c r="O24" s="28"/>
    </row>
    <row r="25" spans="1:15" ht="15.75" thickBot="1" x14ac:dyDescent="0.3">
      <c r="A25" s="25"/>
      <c r="B25" s="27"/>
      <c r="C25" s="27"/>
      <c r="D25" s="27"/>
      <c r="E25" s="27"/>
      <c r="F25" s="27"/>
      <c r="G25" s="27"/>
      <c r="H25" s="27"/>
      <c r="I25" s="27"/>
      <c r="J25" s="27"/>
      <c r="K25" s="27"/>
      <c r="L25" s="27"/>
      <c r="M25" s="27"/>
      <c r="N25" s="27"/>
      <c r="O25" s="28"/>
    </row>
    <row r="26" spans="1:15" ht="16.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5.75" thickTop="1" x14ac:dyDescent="0.25">
      <c r="A27" s="25"/>
      <c r="B27" s="27"/>
      <c r="C27" s="27"/>
      <c r="D27" s="27"/>
      <c r="E27" s="27"/>
      <c r="F27" s="27"/>
      <c r="G27" s="27"/>
      <c r="H27" s="27"/>
      <c r="I27" s="27"/>
      <c r="J27" s="27"/>
      <c r="K27" s="27"/>
      <c r="L27" s="27"/>
      <c r="M27" s="27"/>
      <c r="N27" s="27"/>
      <c r="O27" s="28"/>
    </row>
    <row r="28" spans="1:15" x14ac:dyDescent="0.25">
      <c r="A28" s="25"/>
      <c r="B28" s="27" t="s">
        <v>28</v>
      </c>
      <c r="C28" s="27"/>
      <c r="D28" s="27"/>
      <c r="E28" s="27"/>
      <c r="F28" s="27"/>
      <c r="G28" s="27"/>
      <c r="H28" s="27"/>
      <c r="I28" s="27"/>
      <c r="J28" s="27"/>
      <c r="K28" s="27"/>
      <c r="L28" s="27"/>
      <c r="M28" s="27"/>
      <c r="N28" s="27"/>
      <c r="O28" s="28"/>
    </row>
    <row r="29" spans="1:15" x14ac:dyDescent="0.25">
      <c r="A29" s="25"/>
      <c r="B29" s="27" t="s">
        <v>29</v>
      </c>
      <c r="C29" s="27"/>
      <c r="D29" s="27"/>
      <c r="E29" s="27"/>
      <c r="F29" s="27"/>
      <c r="G29" s="27"/>
      <c r="H29" s="27"/>
      <c r="I29" s="27"/>
      <c r="J29" s="27"/>
      <c r="K29" s="27"/>
      <c r="L29" s="27"/>
      <c r="M29" s="27"/>
      <c r="N29" s="27"/>
      <c r="O29" s="28"/>
    </row>
    <row r="30" spans="1:15" x14ac:dyDescent="0.25">
      <c r="A30" s="25"/>
      <c r="B30" s="27" t="s">
        <v>30</v>
      </c>
      <c r="C30" s="27"/>
      <c r="D30" s="27"/>
      <c r="E30" s="27"/>
      <c r="F30" s="27"/>
      <c r="G30" s="27"/>
      <c r="H30" s="27"/>
      <c r="I30" s="27"/>
      <c r="J30" s="27"/>
      <c r="K30" s="27"/>
      <c r="L30" s="27"/>
      <c r="M30" s="27"/>
      <c r="N30" s="27"/>
      <c r="O30" s="28"/>
    </row>
    <row r="31" spans="1:15" ht="15.75" thickBot="1" x14ac:dyDescent="0.3">
      <c r="A31" s="39"/>
      <c r="B31" s="40"/>
      <c r="C31" s="40"/>
      <c r="D31" s="40"/>
      <c r="E31" s="40"/>
      <c r="F31" s="40"/>
      <c r="G31" s="40"/>
      <c r="H31" s="40"/>
      <c r="I31" s="40"/>
      <c r="J31" s="40"/>
      <c r="K31" s="40"/>
      <c r="L31" s="40"/>
      <c r="M31" s="40"/>
      <c r="N31" s="40"/>
      <c r="O31" s="41"/>
    </row>
  </sheetData>
  <mergeCells count="3">
    <mergeCell ref="B2:N2"/>
    <mergeCell ref="D15:H15"/>
    <mergeCell ref="J15:N15"/>
  </mergeCells>
  <phoneticPr fontId="0" type="noConversion"/>
  <printOptions horizontalCentered="1"/>
  <pageMargins left="0.75" right="0.75" top="1" bottom="1" header="0.5" footer="0.5"/>
  <pageSetup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workbookViewId="0"/>
  </sheetViews>
  <sheetFormatPr defaultRowHeight="12.75" x14ac:dyDescent="0.2"/>
  <cols>
    <col min="1" max="1" width="2.5" style="157" customWidth="1"/>
    <col min="2" max="2" width="9.33203125" style="201" customWidth="1"/>
    <col min="3" max="3" width="2.5" style="157" customWidth="1"/>
    <col min="4" max="4" width="11" style="157" customWidth="1"/>
    <col min="5" max="5" width="2.5" style="157" customWidth="1"/>
    <col min="6" max="6" width="11" style="157" customWidth="1"/>
    <col min="7" max="7" width="2.5" style="157" customWidth="1"/>
    <col min="8" max="8" width="11" style="157" customWidth="1"/>
    <col min="9" max="9" width="2.5" style="157" customWidth="1"/>
    <col min="10" max="10" width="11" style="157" customWidth="1"/>
    <col min="11" max="11" width="2.5" style="157" customWidth="1"/>
    <col min="12" max="12" width="11" style="157" customWidth="1"/>
    <col min="13" max="13" width="2.5" style="157" customWidth="1"/>
    <col min="14" max="14" width="11" style="157" customWidth="1"/>
    <col min="15" max="15" width="2.5" style="157" customWidth="1"/>
    <col min="16" max="16" width="11" style="157" customWidth="1"/>
    <col min="17" max="17" width="2.5" style="157" customWidth="1"/>
    <col min="18" max="262" width="8.83203125" style="157"/>
    <col min="263" max="263" width="2.5" style="157" customWidth="1"/>
    <col min="264" max="264" width="9.33203125" style="157" customWidth="1"/>
    <col min="265" max="265" width="2.5" style="157" customWidth="1"/>
    <col min="266" max="266" width="11" style="157" customWidth="1"/>
    <col min="267" max="267" width="2.5" style="157" customWidth="1"/>
    <col min="268" max="268" width="11" style="157" customWidth="1"/>
    <col min="269" max="269" width="2.5" style="157" customWidth="1"/>
    <col min="270" max="270" width="11" style="157" customWidth="1"/>
    <col min="271" max="271" width="2.5" style="157" customWidth="1"/>
    <col min="272" max="272" width="11" style="157" customWidth="1"/>
    <col min="273" max="273" width="2.5" style="157" customWidth="1"/>
    <col min="274" max="518" width="8.83203125" style="157"/>
    <col min="519" max="519" width="2.5" style="157" customWidth="1"/>
    <col min="520" max="520" width="9.33203125" style="157" customWidth="1"/>
    <col min="521" max="521" width="2.5" style="157" customWidth="1"/>
    <col min="522" max="522" width="11" style="157" customWidth="1"/>
    <col min="523" max="523" width="2.5" style="157" customWidth="1"/>
    <col min="524" max="524" width="11" style="157" customWidth="1"/>
    <col min="525" max="525" width="2.5" style="157" customWidth="1"/>
    <col min="526" max="526" width="11" style="157" customWidth="1"/>
    <col min="527" max="527" width="2.5" style="157" customWidth="1"/>
    <col min="528" max="528" width="11" style="157" customWidth="1"/>
    <col min="529" max="529" width="2.5" style="157" customWidth="1"/>
    <col min="530" max="774" width="8.83203125" style="157"/>
    <col min="775" max="775" width="2.5" style="157" customWidth="1"/>
    <col min="776" max="776" width="9.33203125" style="157" customWidth="1"/>
    <col min="777" max="777" width="2.5" style="157" customWidth="1"/>
    <col min="778" max="778" width="11" style="157" customWidth="1"/>
    <col min="779" max="779" width="2.5" style="157" customWidth="1"/>
    <col min="780" max="780" width="11" style="157" customWidth="1"/>
    <col min="781" max="781" width="2.5" style="157" customWidth="1"/>
    <col min="782" max="782" width="11" style="157" customWidth="1"/>
    <col min="783" max="783" width="2.5" style="157" customWidth="1"/>
    <col min="784" max="784" width="11" style="157" customWidth="1"/>
    <col min="785" max="785" width="2.5" style="157" customWidth="1"/>
    <col min="786" max="1030" width="8.83203125" style="157"/>
    <col min="1031" max="1031" width="2.5" style="157" customWidth="1"/>
    <col min="1032" max="1032" width="9.33203125" style="157" customWidth="1"/>
    <col min="1033" max="1033" width="2.5" style="157" customWidth="1"/>
    <col min="1034" max="1034" width="11" style="157" customWidth="1"/>
    <col min="1035" max="1035" width="2.5" style="157" customWidth="1"/>
    <col min="1036" max="1036" width="11" style="157" customWidth="1"/>
    <col min="1037" max="1037" width="2.5" style="157" customWidth="1"/>
    <col min="1038" max="1038" width="11" style="157" customWidth="1"/>
    <col min="1039" max="1039" width="2.5" style="157" customWidth="1"/>
    <col min="1040" max="1040" width="11" style="157" customWidth="1"/>
    <col min="1041" max="1041" width="2.5" style="157" customWidth="1"/>
    <col min="1042" max="1286" width="8.83203125" style="157"/>
    <col min="1287" max="1287" width="2.5" style="157" customWidth="1"/>
    <col min="1288" max="1288" width="9.33203125" style="157" customWidth="1"/>
    <col min="1289" max="1289" width="2.5" style="157" customWidth="1"/>
    <col min="1290" max="1290" width="11" style="157" customWidth="1"/>
    <col min="1291" max="1291" width="2.5" style="157" customWidth="1"/>
    <col min="1292" max="1292" width="11" style="157" customWidth="1"/>
    <col min="1293" max="1293" width="2.5" style="157" customWidth="1"/>
    <col min="1294" max="1294" width="11" style="157" customWidth="1"/>
    <col min="1295" max="1295" width="2.5" style="157" customWidth="1"/>
    <col min="1296" max="1296" width="11" style="157" customWidth="1"/>
    <col min="1297" max="1297" width="2.5" style="157" customWidth="1"/>
    <col min="1298" max="1542" width="8.83203125" style="157"/>
    <col min="1543" max="1543" width="2.5" style="157" customWidth="1"/>
    <col min="1544" max="1544" width="9.33203125" style="157" customWidth="1"/>
    <col min="1545" max="1545" width="2.5" style="157" customWidth="1"/>
    <col min="1546" max="1546" width="11" style="157" customWidth="1"/>
    <col min="1547" max="1547" width="2.5" style="157" customWidth="1"/>
    <col min="1548" max="1548" width="11" style="157" customWidth="1"/>
    <col min="1549" max="1549" width="2.5" style="157" customWidth="1"/>
    <col min="1550" max="1550" width="11" style="157" customWidth="1"/>
    <col min="1551" max="1551" width="2.5" style="157" customWidth="1"/>
    <col min="1552" max="1552" width="11" style="157" customWidth="1"/>
    <col min="1553" max="1553" width="2.5" style="157" customWidth="1"/>
    <col min="1554" max="1798" width="8.83203125" style="157"/>
    <col min="1799" max="1799" width="2.5" style="157" customWidth="1"/>
    <col min="1800" max="1800" width="9.33203125" style="157" customWidth="1"/>
    <col min="1801" max="1801" width="2.5" style="157" customWidth="1"/>
    <col min="1802" max="1802" width="11" style="157" customWidth="1"/>
    <col min="1803" max="1803" width="2.5" style="157" customWidth="1"/>
    <col min="1804" max="1804" width="11" style="157" customWidth="1"/>
    <col min="1805" max="1805" width="2.5" style="157" customWidth="1"/>
    <col min="1806" max="1806" width="11" style="157" customWidth="1"/>
    <col min="1807" max="1807" width="2.5" style="157" customWidth="1"/>
    <col min="1808" max="1808" width="11" style="157" customWidth="1"/>
    <col min="1809" max="1809" width="2.5" style="157" customWidth="1"/>
    <col min="1810" max="2054" width="8.83203125" style="157"/>
    <col min="2055" max="2055" width="2.5" style="157" customWidth="1"/>
    <col min="2056" max="2056" width="9.33203125" style="157" customWidth="1"/>
    <col min="2057" max="2057" width="2.5" style="157" customWidth="1"/>
    <col min="2058" max="2058" width="11" style="157" customWidth="1"/>
    <col min="2059" max="2059" width="2.5" style="157" customWidth="1"/>
    <col min="2060" max="2060" width="11" style="157" customWidth="1"/>
    <col min="2061" max="2061" width="2.5" style="157" customWidth="1"/>
    <col min="2062" max="2062" width="11" style="157" customWidth="1"/>
    <col min="2063" max="2063" width="2.5" style="157" customWidth="1"/>
    <col min="2064" max="2064" width="11" style="157" customWidth="1"/>
    <col min="2065" max="2065" width="2.5" style="157" customWidth="1"/>
    <col min="2066" max="2310" width="8.83203125" style="157"/>
    <col min="2311" max="2311" width="2.5" style="157" customWidth="1"/>
    <col min="2312" max="2312" width="9.33203125" style="157" customWidth="1"/>
    <col min="2313" max="2313" width="2.5" style="157" customWidth="1"/>
    <col min="2314" max="2314" width="11" style="157" customWidth="1"/>
    <col min="2315" max="2315" width="2.5" style="157" customWidth="1"/>
    <col min="2316" max="2316" width="11" style="157" customWidth="1"/>
    <col min="2317" max="2317" width="2.5" style="157" customWidth="1"/>
    <col min="2318" max="2318" width="11" style="157" customWidth="1"/>
    <col min="2319" max="2319" width="2.5" style="157" customWidth="1"/>
    <col min="2320" max="2320" width="11" style="157" customWidth="1"/>
    <col min="2321" max="2321" width="2.5" style="157" customWidth="1"/>
    <col min="2322" max="2566" width="8.83203125" style="157"/>
    <col min="2567" max="2567" width="2.5" style="157" customWidth="1"/>
    <col min="2568" max="2568" width="9.33203125" style="157" customWidth="1"/>
    <col min="2569" max="2569" width="2.5" style="157" customWidth="1"/>
    <col min="2570" max="2570" width="11" style="157" customWidth="1"/>
    <col min="2571" max="2571" width="2.5" style="157" customWidth="1"/>
    <col min="2572" max="2572" width="11" style="157" customWidth="1"/>
    <col min="2573" max="2573" width="2.5" style="157" customWidth="1"/>
    <col min="2574" max="2574" width="11" style="157" customWidth="1"/>
    <col min="2575" max="2575" width="2.5" style="157" customWidth="1"/>
    <col min="2576" max="2576" width="11" style="157" customWidth="1"/>
    <col min="2577" max="2577" width="2.5" style="157" customWidth="1"/>
    <col min="2578" max="2822" width="8.83203125" style="157"/>
    <col min="2823" max="2823" width="2.5" style="157" customWidth="1"/>
    <col min="2824" max="2824" width="9.33203125" style="157" customWidth="1"/>
    <col min="2825" max="2825" width="2.5" style="157" customWidth="1"/>
    <col min="2826" max="2826" width="11" style="157" customWidth="1"/>
    <col min="2827" max="2827" width="2.5" style="157" customWidth="1"/>
    <col min="2828" max="2828" width="11" style="157" customWidth="1"/>
    <col min="2829" max="2829" width="2.5" style="157" customWidth="1"/>
    <col min="2830" max="2830" width="11" style="157" customWidth="1"/>
    <col min="2831" max="2831" width="2.5" style="157" customWidth="1"/>
    <col min="2832" max="2832" width="11" style="157" customWidth="1"/>
    <col min="2833" max="2833" width="2.5" style="157" customWidth="1"/>
    <col min="2834" max="3078" width="8.83203125" style="157"/>
    <col min="3079" max="3079" width="2.5" style="157" customWidth="1"/>
    <col min="3080" max="3080" width="9.33203125" style="157" customWidth="1"/>
    <col min="3081" max="3081" width="2.5" style="157" customWidth="1"/>
    <col min="3082" max="3082" width="11" style="157" customWidth="1"/>
    <col min="3083" max="3083" width="2.5" style="157" customWidth="1"/>
    <col min="3084" max="3084" width="11" style="157" customWidth="1"/>
    <col min="3085" max="3085" width="2.5" style="157" customWidth="1"/>
    <col min="3086" max="3086" width="11" style="157" customWidth="1"/>
    <col min="3087" max="3087" width="2.5" style="157" customWidth="1"/>
    <col min="3088" max="3088" width="11" style="157" customWidth="1"/>
    <col min="3089" max="3089" width="2.5" style="157" customWidth="1"/>
    <col min="3090" max="3334" width="8.83203125" style="157"/>
    <col min="3335" max="3335" width="2.5" style="157" customWidth="1"/>
    <col min="3336" max="3336" width="9.33203125" style="157" customWidth="1"/>
    <col min="3337" max="3337" width="2.5" style="157" customWidth="1"/>
    <col min="3338" max="3338" width="11" style="157" customWidth="1"/>
    <col min="3339" max="3339" width="2.5" style="157" customWidth="1"/>
    <col min="3340" max="3340" width="11" style="157" customWidth="1"/>
    <col min="3341" max="3341" width="2.5" style="157" customWidth="1"/>
    <col min="3342" max="3342" width="11" style="157" customWidth="1"/>
    <col min="3343" max="3343" width="2.5" style="157" customWidth="1"/>
    <col min="3344" max="3344" width="11" style="157" customWidth="1"/>
    <col min="3345" max="3345" width="2.5" style="157" customWidth="1"/>
    <col min="3346" max="3590" width="8.83203125" style="157"/>
    <col min="3591" max="3591" width="2.5" style="157" customWidth="1"/>
    <col min="3592" max="3592" width="9.33203125" style="157" customWidth="1"/>
    <col min="3593" max="3593" width="2.5" style="157" customWidth="1"/>
    <col min="3594" max="3594" width="11" style="157" customWidth="1"/>
    <col min="3595" max="3595" width="2.5" style="157" customWidth="1"/>
    <col min="3596" max="3596" width="11" style="157" customWidth="1"/>
    <col min="3597" max="3597" width="2.5" style="157" customWidth="1"/>
    <col min="3598" max="3598" width="11" style="157" customWidth="1"/>
    <col min="3599" max="3599" width="2.5" style="157" customWidth="1"/>
    <col min="3600" max="3600" width="11" style="157" customWidth="1"/>
    <col min="3601" max="3601" width="2.5" style="157" customWidth="1"/>
    <col min="3602" max="3846" width="8.83203125" style="157"/>
    <col min="3847" max="3847" width="2.5" style="157" customWidth="1"/>
    <col min="3848" max="3848" width="9.33203125" style="157" customWidth="1"/>
    <col min="3849" max="3849" width="2.5" style="157" customWidth="1"/>
    <col min="3850" max="3850" width="11" style="157" customWidth="1"/>
    <col min="3851" max="3851" width="2.5" style="157" customWidth="1"/>
    <col min="3852" max="3852" width="11" style="157" customWidth="1"/>
    <col min="3853" max="3853" width="2.5" style="157" customWidth="1"/>
    <col min="3854" max="3854" width="11" style="157" customWidth="1"/>
    <col min="3855" max="3855" width="2.5" style="157" customWidth="1"/>
    <col min="3856" max="3856" width="11" style="157" customWidth="1"/>
    <col min="3857" max="3857" width="2.5" style="157" customWidth="1"/>
    <col min="3858" max="4102" width="8.83203125" style="157"/>
    <col min="4103" max="4103" width="2.5" style="157" customWidth="1"/>
    <col min="4104" max="4104" width="9.33203125" style="157" customWidth="1"/>
    <col min="4105" max="4105" width="2.5" style="157" customWidth="1"/>
    <col min="4106" max="4106" width="11" style="157" customWidth="1"/>
    <col min="4107" max="4107" width="2.5" style="157" customWidth="1"/>
    <col min="4108" max="4108" width="11" style="157" customWidth="1"/>
    <col min="4109" max="4109" width="2.5" style="157" customWidth="1"/>
    <col min="4110" max="4110" width="11" style="157" customWidth="1"/>
    <col min="4111" max="4111" width="2.5" style="157" customWidth="1"/>
    <col min="4112" max="4112" width="11" style="157" customWidth="1"/>
    <col min="4113" max="4113" width="2.5" style="157" customWidth="1"/>
    <col min="4114" max="4358" width="8.83203125" style="157"/>
    <col min="4359" max="4359" width="2.5" style="157" customWidth="1"/>
    <col min="4360" max="4360" width="9.33203125" style="157" customWidth="1"/>
    <col min="4361" max="4361" width="2.5" style="157" customWidth="1"/>
    <col min="4362" max="4362" width="11" style="157" customWidth="1"/>
    <col min="4363" max="4363" width="2.5" style="157" customWidth="1"/>
    <col min="4364" max="4364" width="11" style="157" customWidth="1"/>
    <col min="4365" max="4365" width="2.5" style="157" customWidth="1"/>
    <col min="4366" max="4366" width="11" style="157" customWidth="1"/>
    <col min="4367" max="4367" width="2.5" style="157" customWidth="1"/>
    <col min="4368" max="4368" width="11" style="157" customWidth="1"/>
    <col min="4369" max="4369" width="2.5" style="157" customWidth="1"/>
    <col min="4370" max="4614" width="8.83203125" style="157"/>
    <col min="4615" max="4615" width="2.5" style="157" customWidth="1"/>
    <col min="4616" max="4616" width="9.33203125" style="157" customWidth="1"/>
    <col min="4617" max="4617" width="2.5" style="157" customWidth="1"/>
    <col min="4618" max="4618" width="11" style="157" customWidth="1"/>
    <col min="4619" max="4619" width="2.5" style="157" customWidth="1"/>
    <col min="4620" max="4620" width="11" style="157" customWidth="1"/>
    <col min="4621" max="4621" width="2.5" style="157" customWidth="1"/>
    <col min="4622" max="4622" width="11" style="157" customWidth="1"/>
    <col min="4623" max="4623" width="2.5" style="157" customWidth="1"/>
    <col min="4624" max="4624" width="11" style="157" customWidth="1"/>
    <col min="4625" max="4625" width="2.5" style="157" customWidth="1"/>
    <col min="4626" max="4870" width="8.83203125" style="157"/>
    <col min="4871" max="4871" width="2.5" style="157" customWidth="1"/>
    <col min="4872" max="4872" width="9.33203125" style="157" customWidth="1"/>
    <col min="4873" max="4873" width="2.5" style="157" customWidth="1"/>
    <col min="4874" max="4874" width="11" style="157" customWidth="1"/>
    <col min="4875" max="4875" width="2.5" style="157" customWidth="1"/>
    <col min="4876" max="4876" width="11" style="157" customWidth="1"/>
    <col min="4877" max="4877" width="2.5" style="157" customWidth="1"/>
    <col min="4878" max="4878" width="11" style="157" customWidth="1"/>
    <col min="4879" max="4879" width="2.5" style="157" customWidth="1"/>
    <col min="4880" max="4880" width="11" style="157" customWidth="1"/>
    <col min="4881" max="4881" width="2.5" style="157" customWidth="1"/>
    <col min="4882" max="5126" width="8.83203125" style="157"/>
    <col min="5127" max="5127" width="2.5" style="157" customWidth="1"/>
    <col min="5128" max="5128" width="9.33203125" style="157" customWidth="1"/>
    <col min="5129" max="5129" width="2.5" style="157" customWidth="1"/>
    <col min="5130" max="5130" width="11" style="157" customWidth="1"/>
    <col min="5131" max="5131" width="2.5" style="157" customWidth="1"/>
    <col min="5132" max="5132" width="11" style="157" customWidth="1"/>
    <col min="5133" max="5133" width="2.5" style="157" customWidth="1"/>
    <col min="5134" max="5134" width="11" style="157" customWidth="1"/>
    <col min="5135" max="5135" width="2.5" style="157" customWidth="1"/>
    <col min="5136" max="5136" width="11" style="157" customWidth="1"/>
    <col min="5137" max="5137" width="2.5" style="157" customWidth="1"/>
    <col min="5138" max="5382" width="8.83203125" style="157"/>
    <col min="5383" max="5383" width="2.5" style="157" customWidth="1"/>
    <col min="5384" max="5384" width="9.33203125" style="157" customWidth="1"/>
    <col min="5385" max="5385" width="2.5" style="157" customWidth="1"/>
    <col min="5386" max="5386" width="11" style="157" customWidth="1"/>
    <col min="5387" max="5387" width="2.5" style="157" customWidth="1"/>
    <col min="5388" max="5388" width="11" style="157" customWidth="1"/>
    <col min="5389" max="5389" width="2.5" style="157" customWidth="1"/>
    <col min="5390" max="5390" width="11" style="157" customWidth="1"/>
    <col min="5391" max="5391" width="2.5" style="157" customWidth="1"/>
    <col min="5392" max="5392" width="11" style="157" customWidth="1"/>
    <col min="5393" max="5393" width="2.5" style="157" customWidth="1"/>
    <col min="5394" max="5638" width="8.83203125" style="157"/>
    <col min="5639" max="5639" width="2.5" style="157" customWidth="1"/>
    <col min="5640" max="5640" width="9.33203125" style="157" customWidth="1"/>
    <col min="5641" max="5641" width="2.5" style="157" customWidth="1"/>
    <col min="5642" max="5642" width="11" style="157" customWidth="1"/>
    <col min="5643" max="5643" width="2.5" style="157" customWidth="1"/>
    <col min="5644" max="5644" width="11" style="157" customWidth="1"/>
    <col min="5645" max="5645" width="2.5" style="157" customWidth="1"/>
    <col min="5646" max="5646" width="11" style="157" customWidth="1"/>
    <col min="5647" max="5647" width="2.5" style="157" customWidth="1"/>
    <col min="5648" max="5648" width="11" style="157" customWidth="1"/>
    <col min="5649" max="5649" width="2.5" style="157" customWidth="1"/>
    <col min="5650" max="5894" width="8.83203125" style="157"/>
    <col min="5895" max="5895" width="2.5" style="157" customWidth="1"/>
    <col min="5896" max="5896" width="9.33203125" style="157" customWidth="1"/>
    <col min="5897" max="5897" width="2.5" style="157" customWidth="1"/>
    <col min="5898" max="5898" width="11" style="157" customWidth="1"/>
    <col min="5899" max="5899" width="2.5" style="157" customWidth="1"/>
    <col min="5900" max="5900" width="11" style="157" customWidth="1"/>
    <col min="5901" max="5901" width="2.5" style="157" customWidth="1"/>
    <col min="5902" max="5902" width="11" style="157" customWidth="1"/>
    <col min="5903" max="5903" width="2.5" style="157" customWidth="1"/>
    <col min="5904" max="5904" width="11" style="157" customWidth="1"/>
    <col min="5905" max="5905" width="2.5" style="157" customWidth="1"/>
    <col min="5906" max="6150" width="8.83203125" style="157"/>
    <col min="6151" max="6151" width="2.5" style="157" customWidth="1"/>
    <col min="6152" max="6152" width="9.33203125" style="157" customWidth="1"/>
    <col min="6153" max="6153" width="2.5" style="157" customWidth="1"/>
    <col min="6154" max="6154" width="11" style="157" customWidth="1"/>
    <col min="6155" max="6155" width="2.5" style="157" customWidth="1"/>
    <col min="6156" max="6156" width="11" style="157" customWidth="1"/>
    <col min="6157" max="6157" width="2.5" style="157" customWidth="1"/>
    <col min="6158" max="6158" width="11" style="157" customWidth="1"/>
    <col min="6159" max="6159" width="2.5" style="157" customWidth="1"/>
    <col min="6160" max="6160" width="11" style="157" customWidth="1"/>
    <col min="6161" max="6161" width="2.5" style="157" customWidth="1"/>
    <col min="6162" max="6406" width="8.83203125" style="157"/>
    <col min="6407" max="6407" width="2.5" style="157" customWidth="1"/>
    <col min="6408" max="6408" width="9.33203125" style="157" customWidth="1"/>
    <col min="6409" max="6409" width="2.5" style="157" customWidth="1"/>
    <col min="6410" max="6410" width="11" style="157" customWidth="1"/>
    <col min="6411" max="6411" width="2.5" style="157" customWidth="1"/>
    <col min="6412" max="6412" width="11" style="157" customWidth="1"/>
    <col min="6413" max="6413" width="2.5" style="157" customWidth="1"/>
    <col min="6414" max="6414" width="11" style="157" customWidth="1"/>
    <col min="6415" max="6415" width="2.5" style="157" customWidth="1"/>
    <col min="6416" max="6416" width="11" style="157" customWidth="1"/>
    <col min="6417" max="6417" width="2.5" style="157" customWidth="1"/>
    <col min="6418" max="6662" width="8.83203125" style="157"/>
    <col min="6663" max="6663" width="2.5" style="157" customWidth="1"/>
    <col min="6664" max="6664" width="9.33203125" style="157" customWidth="1"/>
    <col min="6665" max="6665" width="2.5" style="157" customWidth="1"/>
    <col min="6666" max="6666" width="11" style="157" customWidth="1"/>
    <col min="6667" max="6667" width="2.5" style="157" customWidth="1"/>
    <col min="6668" max="6668" width="11" style="157" customWidth="1"/>
    <col min="6669" max="6669" width="2.5" style="157" customWidth="1"/>
    <col min="6670" max="6670" width="11" style="157" customWidth="1"/>
    <col min="6671" max="6671" width="2.5" style="157" customWidth="1"/>
    <col min="6672" max="6672" width="11" style="157" customWidth="1"/>
    <col min="6673" max="6673" width="2.5" style="157" customWidth="1"/>
    <col min="6674" max="6918" width="8.83203125" style="157"/>
    <col min="6919" max="6919" width="2.5" style="157" customWidth="1"/>
    <col min="6920" max="6920" width="9.33203125" style="157" customWidth="1"/>
    <col min="6921" max="6921" width="2.5" style="157" customWidth="1"/>
    <col min="6922" max="6922" width="11" style="157" customWidth="1"/>
    <col min="6923" max="6923" width="2.5" style="157" customWidth="1"/>
    <col min="6924" max="6924" width="11" style="157" customWidth="1"/>
    <col min="6925" max="6925" width="2.5" style="157" customWidth="1"/>
    <col min="6926" max="6926" width="11" style="157" customWidth="1"/>
    <col min="6927" max="6927" width="2.5" style="157" customWidth="1"/>
    <col min="6928" max="6928" width="11" style="157" customWidth="1"/>
    <col min="6929" max="6929" width="2.5" style="157" customWidth="1"/>
    <col min="6930" max="7174" width="8.83203125" style="157"/>
    <col min="7175" max="7175" width="2.5" style="157" customWidth="1"/>
    <col min="7176" max="7176" width="9.33203125" style="157" customWidth="1"/>
    <col min="7177" max="7177" width="2.5" style="157" customWidth="1"/>
    <col min="7178" max="7178" width="11" style="157" customWidth="1"/>
    <col min="7179" max="7179" width="2.5" style="157" customWidth="1"/>
    <col min="7180" max="7180" width="11" style="157" customWidth="1"/>
    <col min="7181" max="7181" width="2.5" style="157" customWidth="1"/>
    <col min="7182" max="7182" width="11" style="157" customWidth="1"/>
    <col min="7183" max="7183" width="2.5" style="157" customWidth="1"/>
    <col min="7184" max="7184" width="11" style="157" customWidth="1"/>
    <col min="7185" max="7185" width="2.5" style="157" customWidth="1"/>
    <col min="7186" max="7430" width="8.83203125" style="157"/>
    <col min="7431" max="7431" width="2.5" style="157" customWidth="1"/>
    <col min="7432" max="7432" width="9.33203125" style="157" customWidth="1"/>
    <col min="7433" max="7433" width="2.5" style="157" customWidth="1"/>
    <col min="7434" max="7434" width="11" style="157" customWidth="1"/>
    <col min="7435" max="7435" width="2.5" style="157" customWidth="1"/>
    <col min="7436" max="7436" width="11" style="157" customWidth="1"/>
    <col min="7437" max="7437" width="2.5" style="157" customWidth="1"/>
    <col min="7438" max="7438" width="11" style="157" customWidth="1"/>
    <col min="7439" max="7439" width="2.5" style="157" customWidth="1"/>
    <col min="7440" max="7440" width="11" style="157" customWidth="1"/>
    <col min="7441" max="7441" width="2.5" style="157" customWidth="1"/>
    <col min="7442" max="7686" width="8.83203125" style="157"/>
    <col min="7687" max="7687" width="2.5" style="157" customWidth="1"/>
    <col min="7688" max="7688" width="9.33203125" style="157" customWidth="1"/>
    <col min="7689" max="7689" width="2.5" style="157" customWidth="1"/>
    <col min="7690" max="7690" width="11" style="157" customWidth="1"/>
    <col min="7691" max="7691" width="2.5" style="157" customWidth="1"/>
    <col min="7692" max="7692" width="11" style="157" customWidth="1"/>
    <col min="7693" max="7693" width="2.5" style="157" customWidth="1"/>
    <col min="7694" max="7694" width="11" style="157" customWidth="1"/>
    <col min="7695" max="7695" width="2.5" style="157" customWidth="1"/>
    <col min="7696" max="7696" width="11" style="157" customWidth="1"/>
    <col min="7697" max="7697" width="2.5" style="157" customWidth="1"/>
    <col min="7698" max="7942" width="8.83203125" style="157"/>
    <col min="7943" max="7943" width="2.5" style="157" customWidth="1"/>
    <col min="7944" max="7944" width="9.33203125" style="157" customWidth="1"/>
    <col min="7945" max="7945" width="2.5" style="157" customWidth="1"/>
    <col min="7946" max="7946" width="11" style="157" customWidth="1"/>
    <col min="7947" max="7947" width="2.5" style="157" customWidth="1"/>
    <col min="7948" max="7948" width="11" style="157" customWidth="1"/>
    <col min="7949" max="7949" width="2.5" style="157" customWidth="1"/>
    <col min="7950" max="7950" width="11" style="157" customWidth="1"/>
    <col min="7951" max="7951" width="2.5" style="157" customWidth="1"/>
    <col min="7952" max="7952" width="11" style="157" customWidth="1"/>
    <col min="7953" max="7953" width="2.5" style="157" customWidth="1"/>
    <col min="7954" max="8198" width="8.83203125" style="157"/>
    <col min="8199" max="8199" width="2.5" style="157" customWidth="1"/>
    <col min="8200" max="8200" width="9.33203125" style="157" customWidth="1"/>
    <col min="8201" max="8201" width="2.5" style="157" customWidth="1"/>
    <col min="8202" max="8202" width="11" style="157" customWidth="1"/>
    <col min="8203" max="8203" width="2.5" style="157" customWidth="1"/>
    <col min="8204" max="8204" width="11" style="157" customWidth="1"/>
    <col min="8205" max="8205" width="2.5" style="157" customWidth="1"/>
    <col min="8206" max="8206" width="11" style="157" customWidth="1"/>
    <col min="8207" max="8207" width="2.5" style="157" customWidth="1"/>
    <col min="8208" max="8208" width="11" style="157" customWidth="1"/>
    <col min="8209" max="8209" width="2.5" style="157" customWidth="1"/>
    <col min="8210" max="8454" width="8.83203125" style="157"/>
    <col min="8455" max="8455" width="2.5" style="157" customWidth="1"/>
    <col min="8456" max="8456" width="9.33203125" style="157" customWidth="1"/>
    <col min="8457" max="8457" width="2.5" style="157" customWidth="1"/>
    <col min="8458" max="8458" width="11" style="157" customWidth="1"/>
    <col min="8459" max="8459" width="2.5" style="157" customWidth="1"/>
    <col min="8460" max="8460" width="11" style="157" customWidth="1"/>
    <col min="8461" max="8461" width="2.5" style="157" customWidth="1"/>
    <col min="8462" max="8462" width="11" style="157" customWidth="1"/>
    <col min="8463" max="8463" width="2.5" style="157" customWidth="1"/>
    <col min="8464" max="8464" width="11" style="157" customWidth="1"/>
    <col min="8465" max="8465" width="2.5" style="157" customWidth="1"/>
    <col min="8466" max="8710" width="8.83203125" style="157"/>
    <col min="8711" max="8711" width="2.5" style="157" customWidth="1"/>
    <col min="8712" max="8712" width="9.33203125" style="157" customWidth="1"/>
    <col min="8713" max="8713" width="2.5" style="157" customWidth="1"/>
    <col min="8714" max="8714" width="11" style="157" customWidth="1"/>
    <col min="8715" max="8715" width="2.5" style="157" customWidth="1"/>
    <col min="8716" max="8716" width="11" style="157" customWidth="1"/>
    <col min="8717" max="8717" width="2.5" style="157" customWidth="1"/>
    <col min="8718" max="8718" width="11" style="157" customWidth="1"/>
    <col min="8719" max="8719" width="2.5" style="157" customWidth="1"/>
    <col min="8720" max="8720" width="11" style="157" customWidth="1"/>
    <col min="8721" max="8721" width="2.5" style="157" customWidth="1"/>
    <col min="8722" max="8966" width="8.83203125" style="157"/>
    <col min="8967" max="8967" width="2.5" style="157" customWidth="1"/>
    <col min="8968" max="8968" width="9.33203125" style="157" customWidth="1"/>
    <col min="8969" max="8969" width="2.5" style="157" customWidth="1"/>
    <col min="8970" max="8970" width="11" style="157" customWidth="1"/>
    <col min="8971" max="8971" width="2.5" style="157" customWidth="1"/>
    <col min="8972" max="8972" width="11" style="157" customWidth="1"/>
    <col min="8973" max="8973" width="2.5" style="157" customWidth="1"/>
    <col min="8974" max="8974" width="11" style="157" customWidth="1"/>
    <col min="8975" max="8975" width="2.5" style="157" customWidth="1"/>
    <col min="8976" max="8976" width="11" style="157" customWidth="1"/>
    <col min="8977" max="8977" width="2.5" style="157" customWidth="1"/>
    <col min="8978" max="9222" width="8.83203125" style="157"/>
    <col min="9223" max="9223" width="2.5" style="157" customWidth="1"/>
    <col min="9224" max="9224" width="9.33203125" style="157" customWidth="1"/>
    <col min="9225" max="9225" width="2.5" style="157" customWidth="1"/>
    <col min="9226" max="9226" width="11" style="157" customWidth="1"/>
    <col min="9227" max="9227" width="2.5" style="157" customWidth="1"/>
    <col min="9228" max="9228" width="11" style="157" customWidth="1"/>
    <col min="9229" max="9229" width="2.5" style="157" customWidth="1"/>
    <col min="9230" max="9230" width="11" style="157" customWidth="1"/>
    <col min="9231" max="9231" width="2.5" style="157" customWidth="1"/>
    <col min="9232" max="9232" width="11" style="157" customWidth="1"/>
    <col min="9233" max="9233" width="2.5" style="157" customWidth="1"/>
    <col min="9234" max="9478" width="8.83203125" style="157"/>
    <col min="9479" max="9479" width="2.5" style="157" customWidth="1"/>
    <col min="9480" max="9480" width="9.33203125" style="157" customWidth="1"/>
    <col min="9481" max="9481" width="2.5" style="157" customWidth="1"/>
    <col min="9482" max="9482" width="11" style="157" customWidth="1"/>
    <col min="9483" max="9483" width="2.5" style="157" customWidth="1"/>
    <col min="9484" max="9484" width="11" style="157" customWidth="1"/>
    <col min="9485" max="9485" width="2.5" style="157" customWidth="1"/>
    <col min="9486" max="9486" width="11" style="157" customWidth="1"/>
    <col min="9487" max="9487" width="2.5" style="157" customWidth="1"/>
    <col min="9488" max="9488" width="11" style="157" customWidth="1"/>
    <col min="9489" max="9489" width="2.5" style="157" customWidth="1"/>
    <col min="9490" max="9734" width="8.83203125" style="157"/>
    <col min="9735" max="9735" width="2.5" style="157" customWidth="1"/>
    <col min="9736" max="9736" width="9.33203125" style="157" customWidth="1"/>
    <col min="9737" max="9737" width="2.5" style="157" customWidth="1"/>
    <col min="9738" max="9738" width="11" style="157" customWidth="1"/>
    <col min="9739" max="9739" width="2.5" style="157" customWidth="1"/>
    <col min="9740" max="9740" width="11" style="157" customWidth="1"/>
    <col min="9741" max="9741" width="2.5" style="157" customWidth="1"/>
    <col min="9742" max="9742" width="11" style="157" customWidth="1"/>
    <col min="9743" max="9743" width="2.5" style="157" customWidth="1"/>
    <col min="9744" max="9744" width="11" style="157" customWidth="1"/>
    <col min="9745" max="9745" width="2.5" style="157" customWidth="1"/>
    <col min="9746" max="9990" width="8.83203125" style="157"/>
    <col min="9991" max="9991" width="2.5" style="157" customWidth="1"/>
    <col min="9992" max="9992" width="9.33203125" style="157" customWidth="1"/>
    <col min="9993" max="9993" width="2.5" style="157" customWidth="1"/>
    <col min="9994" max="9994" width="11" style="157" customWidth="1"/>
    <col min="9995" max="9995" width="2.5" style="157" customWidth="1"/>
    <col min="9996" max="9996" width="11" style="157" customWidth="1"/>
    <col min="9997" max="9997" width="2.5" style="157" customWidth="1"/>
    <col min="9998" max="9998" width="11" style="157" customWidth="1"/>
    <col min="9999" max="9999" width="2.5" style="157" customWidth="1"/>
    <col min="10000" max="10000" width="11" style="157" customWidth="1"/>
    <col min="10001" max="10001" width="2.5" style="157" customWidth="1"/>
    <col min="10002" max="10246" width="8.83203125" style="157"/>
    <col min="10247" max="10247" width="2.5" style="157" customWidth="1"/>
    <col min="10248" max="10248" width="9.33203125" style="157" customWidth="1"/>
    <col min="10249" max="10249" width="2.5" style="157" customWidth="1"/>
    <col min="10250" max="10250" width="11" style="157" customWidth="1"/>
    <col min="10251" max="10251" width="2.5" style="157" customWidth="1"/>
    <col min="10252" max="10252" width="11" style="157" customWidth="1"/>
    <col min="10253" max="10253" width="2.5" style="157" customWidth="1"/>
    <col min="10254" max="10254" width="11" style="157" customWidth="1"/>
    <col min="10255" max="10255" width="2.5" style="157" customWidth="1"/>
    <col min="10256" max="10256" width="11" style="157" customWidth="1"/>
    <col min="10257" max="10257" width="2.5" style="157" customWidth="1"/>
    <col min="10258" max="10502" width="8.83203125" style="157"/>
    <col min="10503" max="10503" width="2.5" style="157" customWidth="1"/>
    <col min="10504" max="10504" width="9.33203125" style="157" customWidth="1"/>
    <col min="10505" max="10505" width="2.5" style="157" customWidth="1"/>
    <col min="10506" max="10506" width="11" style="157" customWidth="1"/>
    <col min="10507" max="10507" width="2.5" style="157" customWidth="1"/>
    <col min="10508" max="10508" width="11" style="157" customWidth="1"/>
    <col min="10509" max="10509" width="2.5" style="157" customWidth="1"/>
    <col min="10510" max="10510" width="11" style="157" customWidth="1"/>
    <col min="10511" max="10511" width="2.5" style="157" customWidth="1"/>
    <col min="10512" max="10512" width="11" style="157" customWidth="1"/>
    <col min="10513" max="10513" width="2.5" style="157" customWidth="1"/>
    <col min="10514" max="10758" width="8.83203125" style="157"/>
    <col min="10759" max="10759" width="2.5" style="157" customWidth="1"/>
    <col min="10760" max="10760" width="9.33203125" style="157" customWidth="1"/>
    <col min="10761" max="10761" width="2.5" style="157" customWidth="1"/>
    <col min="10762" max="10762" width="11" style="157" customWidth="1"/>
    <col min="10763" max="10763" width="2.5" style="157" customWidth="1"/>
    <col min="10764" max="10764" width="11" style="157" customWidth="1"/>
    <col min="10765" max="10765" width="2.5" style="157" customWidth="1"/>
    <col min="10766" max="10766" width="11" style="157" customWidth="1"/>
    <col min="10767" max="10767" width="2.5" style="157" customWidth="1"/>
    <col min="10768" max="10768" width="11" style="157" customWidth="1"/>
    <col min="10769" max="10769" width="2.5" style="157" customWidth="1"/>
    <col min="10770" max="11014" width="8.83203125" style="157"/>
    <col min="11015" max="11015" width="2.5" style="157" customWidth="1"/>
    <col min="11016" max="11016" width="9.33203125" style="157" customWidth="1"/>
    <col min="11017" max="11017" width="2.5" style="157" customWidth="1"/>
    <col min="11018" max="11018" width="11" style="157" customWidth="1"/>
    <col min="11019" max="11019" width="2.5" style="157" customWidth="1"/>
    <col min="11020" max="11020" width="11" style="157" customWidth="1"/>
    <col min="11021" max="11021" width="2.5" style="157" customWidth="1"/>
    <col min="11022" max="11022" width="11" style="157" customWidth="1"/>
    <col min="11023" max="11023" width="2.5" style="157" customWidth="1"/>
    <col min="11024" max="11024" width="11" style="157" customWidth="1"/>
    <col min="11025" max="11025" width="2.5" style="157" customWidth="1"/>
    <col min="11026" max="11270" width="8.83203125" style="157"/>
    <col min="11271" max="11271" width="2.5" style="157" customWidth="1"/>
    <col min="11272" max="11272" width="9.33203125" style="157" customWidth="1"/>
    <col min="11273" max="11273" width="2.5" style="157" customWidth="1"/>
    <col min="11274" max="11274" width="11" style="157" customWidth="1"/>
    <col min="11275" max="11275" width="2.5" style="157" customWidth="1"/>
    <col min="11276" max="11276" width="11" style="157" customWidth="1"/>
    <col min="11277" max="11277" width="2.5" style="157" customWidth="1"/>
    <col min="11278" max="11278" width="11" style="157" customWidth="1"/>
    <col min="11279" max="11279" width="2.5" style="157" customWidth="1"/>
    <col min="11280" max="11280" width="11" style="157" customWidth="1"/>
    <col min="11281" max="11281" width="2.5" style="157" customWidth="1"/>
    <col min="11282" max="11526" width="8.83203125" style="157"/>
    <col min="11527" max="11527" width="2.5" style="157" customWidth="1"/>
    <col min="11528" max="11528" width="9.33203125" style="157" customWidth="1"/>
    <col min="11529" max="11529" width="2.5" style="157" customWidth="1"/>
    <col min="11530" max="11530" width="11" style="157" customWidth="1"/>
    <col min="11531" max="11531" width="2.5" style="157" customWidth="1"/>
    <col min="11532" max="11532" width="11" style="157" customWidth="1"/>
    <col min="11533" max="11533" width="2.5" style="157" customWidth="1"/>
    <col min="11534" max="11534" width="11" style="157" customWidth="1"/>
    <col min="11535" max="11535" width="2.5" style="157" customWidth="1"/>
    <col min="11536" max="11536" width="11" style="157" customWidth="1"/>
    <col min="11537" max="11537" width="2.5" style="157" customWidth="1"/>
    <col min="11538" max="11782" width="8.83203125" style="157"/>
    <col min="11783" max="11783" width="2.5" style="157" customWidth="1"/>
    <col min="11784" max="11784" width="9.33203125" style="157" customWidth="1"/>
    <col min="11785" max="11785" width="2.5" style="157" customWidth="1"/>
    <col min="11786" max="11786" width="11" style="157" customWidth="1"/>
    <col min="11787" max="11787" width="2.5" style="157" customWidth="1"/>
    <col min="11788" max="11788" width="11" style="157" customWidth="1"/>
    <col min="11789" max="11789" width="2.5" style="157" customWidth="1"/>
    <col min="11790" max="11790" width="11" style="157" customWidth="1"/>
    <col min="11791" max="11791" width="2.5" style="157" customWidth="1"/>
    <col min="11792" max="11792" width="11" style="157" customWidth="1"/>
    <col min="11793" max="11793" width="2.5" style="157" customWidth="1"/>
    <col min="11794" max="12038" width="8.83203125" style="157"/>
    <col min="12039" max="12039" width="2.5" style="157" customWidth="1"/>
    <col min="12040" max="12040" width="9.33203125" style="157" customWidth="1"/>
    <col min="12041" max="12041" width="2.5" style="157" customWidth="1"/>
    <col min="12042" max="12042" width="11" style="157" customWidth="1"/>
    <col min="12043" max="12043" width="2.5" style="157" customWidth="1"/>
    <col min="12044" max="12044" width="11" style="157" customWidth="1"/>
    <col min="12045" max="12045" width="2.5" style="157" customWidth="1"/>
    <col min="12046" max="12046" width="11" style="157" customWidth="1"/>
    <col min="12047" max="12047" width="2.5" style="157" customWidth="1"/>
    <col min="12048" max="12048" width="11" style="157" customWidth="1"/>
    <col min="12049" max="12049" width="2.5" style="157" customWidth="1"/>
    <col min="12050" max="12294" width="8.83203125" style="157"/>
    <col min="12295" max="12295" width="2.5" style="157" customWidth="1"/>
    <col min="12296" max="12296" width="9.33203125" style="157" customWidth="1"/>
    <col min="12297" max="12297" width="2.5" style="157" customWidth="1"/>
    <col min="12298" max="12298" width="11" style="157" customWidth="1"/>
    <col min="12299" max="12299" width="2.5" style="157" customWidth="1"/>
    <col min="12300" max="12300" width="11" style="157" customWidth="1"/>
    <col min="12301" max="12301" width="2.5" style="157" customWidth="1"/>
    <col min="12302" max="12302" width="11" style="157" customWidth="1"/>
    <col min="12303" max="12303" width="2.5" style="157" customWidth="1"/>
    <col min="12304" max="12304" width="11" style="157" customWidth="1"/>
    <col min="12305" max="12305" width="2.5" style="157" customWidth="1"/>
    <col min="12306" max="12550" width="8.83203125" style="157"/>
    <col min="12551" max="12551" width="2.5" style="157" customWidth="1"/>
    <col min="12552" max="12552" width="9.33203125" style="157" customWidth="1"/>
    <col min="12553" max="12553" width="2.5" style="157" customWidth="1"/>
    <col min="12554" max="12554" width="11" style="157" customWidth="1"/>
    <col min="12555" max="12555" width="2.5" style="157" customWidth="1"/>
    <col min="12556" max="12556" width="11" style="157" customWidth="1"/>
    <col min="12557" max="12557" width="2.5" style="157" customWidth="1"/>
    <col min="12558" max="12558" width="11" style="157" customWidth="1"/>
    <col min="12559" max="12559" width="2.5" style="157" customWidth="1"/>
    <col min="12560" max="12560" width="11" style="157" customWidth="1"/>
    <col min="12561" max="12561" width="2.5" style="157" customWidth="1"/>
    <col min="12562" max="12806" width="8.83203125" style="157"/>
    <col min="12807" max="12807" width="2.5" style="157" customWidth="1"/>
    <col min="12808" max="12808" width="9.33203125" style="157" customWidth="1"/>
    <col min="12809" max="12809" width="2.5" style="157" customWidth="1"/>
    <col min="12810" max="12810" width="11" style="157" customWidth="1"/>
    <col min="12811" max="12811" width="2.5" style="157" customWidth="1"/>
    <col min="12812" max="12812" width="11" style="157" customWidth="1"/>
    <col min="12813" max="12813" width="2.5" style="157" customWidth="1"/>
    <col min="12814" max="12814" width="11" style="157" customWidth="1"/>
    <col min="12815" max="12815" width="2.5" style="157" customWidth="1"/>
    <col min="12816" max="12816" width="11" style="157" customWidth="1"/>
    <col min="12817" max="12817" width="2.5" style="157" customWidth="1"/>
    <col min="12818" max="13062" width="8.83203125" style="157"/>
    <col min="13063" max="13063" width="2.5" style="157" customWidth="1"/>
    <col min="13064" max="13064" width="9.33203125" style="157" customWidth="1"/>
    <col min="13065" max="13065" width="2.5" style="157" customWidth="1"/>
    <col min="13066" max="13066" width="11" style="157" customWidth="1"/>
    <col min="13067" max="13067" width="2.5" style="157" customWidth="1"/>
    <col min="13068" max="13068" width="11" style="157" customWidth="1"/>
    <col min="13069" max="13069" width="2.5" style="157" customWidth="1"/>
    <col min="13070" max="13070" width="11" style="157" customWidth="1"/>
    <col min="13071" max="13071" width="2.5" style="157" customWidth="1"/>
    <col min="13072" max="13072" width="11" style="157" customWidth="1"/>
    <col min="13073" max="13073" width="2.5" style="157" customWidth="1"/>
    <col min="13074" max="13318" width="8.83203125" style="157"/>
    <col min="13319" max="13319" width="2.5" style="157" customWidth="1"/>
    <col min="13320" max="13320" width="9.33203125" style="157" customWidth="1"/>
    <col min="13321" max="13321" width="2.5" style="157" customWidth="1"/>
    <col min="13322" max="13322" width="11" style="157" customWidth="1"/>
    <col min="13323" max="13323" width="2.5" style="157" customWidth="1"/>
    <col min="13324" max="13324" width="11" style="157" customWidth="1"/>
    <col min="13325" max="13325" width="2.5" style="157" customWidth="1"/>
    <col min="13326" max="13326" width="11" style="157" customWidth="1"/>
    <col min="13327" max="13327" width="2.5" style="157" customWidth="1"/>
    <col min="13328" max="13328" width="11" style="157" customWidth="1"/>
    <col min="13329" max="13329" width="2.5" style="157" customWidth="1"/>
    <col min="13330" max="13574" width="8.83203125" style="157"/>
    <col min="13575" max="13575" width="2.5" style="157" customWidth="1"/>
    <col min="13576" max="13576" width="9.33203125" style="157" customWidth="1"/>
    <col min="13577" max="13577" width="2.5" style="157" customWidth="1"/>
    <col min="13578" max="13578" width="11" style="157" customWidth="1"/>
    <col min="13579" max="13579" width="2.5" style="157" customWidth="1"/>
    <col min="13580" max="13580" width="11" style="157" customWidth="1"/>
    <col min="13581" max="13581" width="2.5" style="157" customWidth="1"/>
    <col min="13582" max="13582" width="11" style="157" customWidth="1"/>
    <col min="13583" max="13583" width="2.5" style="157" customWidth="1"/>
    <col min="13584" max="13584" width="11" style="157" customWidth="1"/>
    <col min="13585" max="13585" width="2.5" style="157" customWidth="1"/>
    <col min="13586" max="13830" width="8.83203125" style="157"/>
    <col min="13831" max="13831" width="2.5" style="157" customWidth="1"/>
    <col min="13832" max="13832" width="9.33203125" style="157" customWidth="1"/>
    <col min="13833" max="13833" width="2.5" style="157" customWidth="1"/>
    <col min="13834" max="13834" width="11" style="157" customWidth="1"/>
    <col min="13835" max="13835" width="2.5" style="157" customWidth="1"/>
    <col min="13836" max="13836" width="11" style="157" customWidth="1"/>
    <col min="13837" max="13837" width="2.5" style="157" customWidth="1"/>
    <col min="13838" max="13838" width="11" style="157" customWidth="1"/>
    <col min="13839" max="13839" width="2.5" style="157" customWidth="1"/>
    <col min="13840" max="13840" width="11" style="157" customWidth="1"/>
    <col min="13841" max="13841" width="2.5" style="157" customWidth="1"/>
    <col min="13842" max="14086" width="8.83203125" style="157"/>
    <col min="14087" max="14087" width="2.5" style="157" customWidth="1"/>
    <col min="14088" max="14088" width="9.33203125" style="157" customWidth="1"/>
    <col min="14089" max="14089" width="2.5" style="157" customWidth="1"/>
    <col min="14090" max="14090" width="11" style="157" customWidth="1"/>
    <col min="14091" max="14091" width="2.5" style="157" customWidth="1"/>
    <col min="14092" max="14092" width="11" style="157" customWidth="1"/>
    <col min="14093" max="14093" width="2.5" style="157" customWidth="1"/>
    <col min="14094" max="14094" width="11" style="157" customWidth="1"/>
    <col min="14095" max="14095" width="2.5" style="157" customWidth="1"/>
    <col min="14096" max="14096" width="11" style="157" customWidth="1"/>
    <col min="14097" max="14097" width="2.5" style="157" customWidth="1"/>
    <col min="14098" max="14342" width="8.83203125" style="157"/>
    <col min="14343" max="14343" width="2.5" style="157" customWidth="1"/>
    <col min="14344" max="14344" width="9.33203125" style="157" customWidth="1"/>
    <col min="14345" max="14345" width="2.5" style="157" customWidth="1"/>
    <col min="14346" max="14346" width="11" style="157" customWidth="1"/>
    <col min="14347" max="14347" width="2.5" style="157" customWidth="1"/>
    <col min="14348" max="14348" width="11" style="157" customWidth="1"/>
    <col min="14349" max="14349" width="2.5" style="157" customWidth="1"/>
    <col min="14350" max="14350" width="11" style="157" customWidth="1"/>
    <col min="14351" max="14351" width="2.5" style="157" customWidth="1"/>
    <col min="14352" max="14352" width="11" style="157" customWidth="1"/>
    <col min="14353" max="14353" width="2.5" style="157" customWidth="1"/>
    <col min="14354" max="14598" width="8.83203125" style="157"/>
    <col min="14599" max="14599" width="2.5" style="157" customWidth="1"/>
    <col min="14600" max="14600" width="9.33203125" style="157" customWidth="1"/>
    <col min="14601" max="14601" width="2.5" style="157" customWidth="1"/>
    <col min="14602" max="14602" width="11" style="157" customWidth="1"/>
    <col min="14603" max="14603" width="2.5" style="157" customWidth="1"/>
    <col min="14604" max="14604" width="11" style="157" customWidth="1"/>
    <col min="14605" max="14605" width="2.5" style="157" customWidth="1"/>
    <col min="14606" max="14606" width="11" style="157" customWidth="1"/>
    <col min="14607" max="14607" width="2.5" style="157" customWidth="1"/>
    <col min="14608" max="14608" width="11" style="157" customWidth="1"/>
    <col min="14609" max="14609" width="2.5" style="157" customWidth="1"/>
    <col min="14610" max="14854" width="8.83203125" style="157"/>
    <col min="14855" max="14855" width="2.5" style="157" customWidth="1"/>
    <col min="14856" max="14856" width="9.33203125" style="157" customWidth="1"/>
    <col min="14857" max="14857" width="2.5" style="157" customWidth="1"/>
    <col min="14858" max="14858" width="11" style="157" customWidth="1"/>
    <col min="14859" max="14859" width="2.5" style="157" customWidth="1"/>
    <col min="14860" max="14860" width="11" style="157" customWidth="1"/>
    <col min="14861" max="14861" width="2.5" style="157" customWidth="1"/>
    <col min="14862" max="14862" width="11" style="157" customWidth="1"/>
    <col min="14863" max="14863" width="2.5" style="157" customWidth="1"/>
    <col min="14864" max="14864" width="11" style="157" customWidth="1"/>
    <col min="14865" max="14865" width="2.5" style="157" customWidth="1"/>
    <col min="14866" max="15110" width="8.83203125" style="157"/>
    <col min="15111" max="15111" width="2.5" style="157" customWidth="1"/>
    <col min="15112" max="15112" width="9.33203125" style="157" customWidth="1"/>
    <col min="15113" max="15113" width="2.5" style="157" customWidth="1"/>
    <col min="15114" max="15114" width="11" style="157" customWidth="1"/>
    <col min="15115" max="15115" width="2.5" style="157" customWidth="1"/>
    <col min="15116" max="15116" width="11" style="157" customWidth="1"/>
    <col min="15117" max="15117" width="2.5" style="157" customWidth="1"/>
    <col min="15118" max="15118" width="11" style="157" customWidth="1"/>
    <col min="15119" max="15119" width="2.5" style="157" customWidth="1"/>
    <col min="15120" max="15120" width="11" style="157" customWidth="1"/>
    <col min="15121" max="15121" width="2.5" style="157" customWidth="1"/>
    <col min="15122" max="15366" width="8.83203125" style="157"/>
    <col min="15367" max="15367" width="2.5" style="157" customWidth="1"/>
    <col min="15368" max="15368" width="9.33203125" style="157" customWidth="1"/>
    <col min="15369" max="15369" width="2.5" style="157" customWidth="1"/>
    <col min="15370" max="15370" width="11" style="157" customWidth="1"/>
    <col min="15371" max="15371" width="2.5" style="157" customWidth="1"/>
    <col min="15372" max="15372" width="11" style="157" customWidth="1"/>
    <col min="15373" max="15373" width="2.5" style="157" customWidth="1"/>
    <col min="15374" max="15374" width="11" style="157" customWidth="1"/>
    <col min="15375" max="15375" width="2.5" style="157" customWidth="1"/>
    <col min="15376" max="15376" width="11" style="157" customWidth="1"/>
    <col min="15377" max="15377" width="2.5" style="157" customWidth="1"/>
    <col min="15378" max="15622" width="8.83203125" style="157"/>
    <col min="15623" max="15623" width="2.5" style="157" customWidth="1"/>
    <col min="15624" max="15624" width="9.33203125" style="157" customWidth="1"/>
    <col min="15625" max="15625" width="2.5" style="157" customWidth="1"/>
    <col min="15626" max="15626" width="11" style="157" customWidth="1"/>
    <col min="15627" max="15627" width="2.5" style="157" customWidth="1"/>
    <col min="15628" max="15628" width="11" style="157" customWidth="1"/>
    <col min="15629" max="15629" width="2.5" style="157" customWidth="1"/>
    <col min="15630" max="15630" width="11" style="157" customWidth="1"/>
    <col min="15631" max="15631" width="2.5" style="157" customWidth="1"/>
    <col min="15632" max="15632" width="11" style="157" customWidth="1"/>
    <col min="15633" max="15633" width="2.5" style="157" customWidth="1"/>
    <col min="15634" max="15878" width="8.83203125" style="157"/>
    <col min="15879" max="15879" width="2.5" style="157" customWidth="1"/>
    <col min="15880" max="15880" width="9.33203125" style="157" customWidth="1"/>
    <col min="15881" max="15881" width="2.5" style="157" customWidth="1"/>
    <col min="15882" max="15882" width="11" style="157" customWidth="1"/>
    <col min="15883" max="15883" width="2.5" style="157" customWidth="1"/>
    <col min="15884" max="15884" width="11" style="157" customWidth="1"/>
    <col min="15885" max="15885" width="2.5" style="157" customWidth="1"/>
    <col min="15886" max="15886" width="11" style="157" customWidth="1"/>
    <col min="15887" max="15887" width="2.5" style="157" customWidth="1"/>
    <col min="15888" max="15888" width="11" style="157" customWidth="1"/>
    <col min="15889" max="15889" width="2.5" style="157" customWidth="1"/>
    <col min="15890" max="16134" width="8.83203125" style="157"/>
    <col min="16135" max="16135" width="2.5" style="157" customWidth="1"/>
    <col min="16136" max="16136" width="9.33203125" style="157" customWidth="1"/>
    <col min="16137" max="16137" width="2.5" style="157" customWidth="1"/>
    <col min="16138" max="16138" width="11" style="157" customWidth="1"/>
    <col min="16139" max="16139" width="2.5" style="157" customWidth="1"/>
    <col min="16140" max="16140" width="11" style="157" customWidth="1"/>
    <col min="16141" max="16141" width="2.5" style="157" customWidth="1"/>
    <col min="16142" max="16142" width="11" style="157" customWidth="1"/>
    <col min="16143" max="16143" width="2.5" style="157" customWidth="1"/>
    <col min="16144" max="16144" width="11" style="157" customWidth="1"/>
    <col min="16145" max="16145" width="2.5" style="157" customWidth="1"/>
    <col min="16146" max="16384" width="8.83203125" style="157"/>
  </cols>
  <sheetData>
    <row r="1" spans="1:26" x14ac:dyDescent="0.2">
      <c r="A1" s="151"/>
      <c r="B1" s="153"/>
      <c r="C1" s="152"/>
      <c r="D1" s="152"/>
      <c r="E1" s="152"/>
      <c r="F1" s="152"/>
      <c r="G1" s="152"/>
      <c r="H1" s="152"/>
      <c r="I1" s="152"/>
      <c r="J1" s="152"/>
      <c r="K1" s="152"/>
      <c r="L1" s="152"/>
      <c r="M1" s="152"/>
      <c r="N1" s="152"/>
      <c r="O1" s="152"/>
      <c r="P1" s="152"/>
      <c r="Q1" s="156"/>
    </row>
    <row r="2" spans="1:26" ht="15" x14ac:dyDescent="0.2">
      <c r="A2" s="158"/>
      <c r="B2" s="252" t="s">
        <v>239</v>
      </c>
      <c r="C2" s="273"/>
      <c r="D2" s="273"/>
      <c r="E2" s="273"/>
      <c r="F2" s="273"/>
      <c r="G2" s="273"/>
      <c r="H2" s="273"/>
      <c r="I2" s="273"/>
      <c r="J2" s="273"/>
      <c r="K2" s="273"/>
      <c r="L2" s="273"/>
      <c r="M2" s="273"/>
      <c r="N2" s="273"/>
      <c r="O2" s="273"/>
      <c r="P2" s="273"/>
      <c r="Q2" s="159"/>
      <c r="R2" s="223"/>
      <c r="S2" s="223"/>
      <c r="T2" s="223"/>
      <c r="U2" s="223"/>
      <c r="V2" s="223"/>
      <c r="W2" s="223"/>
      <c r="X2" s="223"/>
      <c r="Y2" s="223"/>
      <c r="Z2" s="223"/>
    </row>
    <row r="3" spans="1:26" x14ac:dyDescent="0.2">
      <c r="A3" s="158"/>
      <c r="B3" s="161"/>
      <c r="C3" s="160"/>
      <c r="D3" s="160"/>
      <c r="E3" s="160"/>
      <c r="F3" s="160"/>
      <c r="G3" s="160"/>
      <c r="H3" s="160"/>
      <c r="I3" s="160"/>
      <c r="J3" s="160"/>
      <c r="K3" s="160"/>
      <c r="L3" s="160"/>
      <c r="M3" s="160"/>
      <c r="N3" s="160"/>
      <c r="O3" s="160"/>
      <c r="P3" s="160"/>
      <c r="Q3" s="159"/>
    </row>
    <row r="4" spans="1:26" x14ac:dyDescent="0.2">
      <c r="A4" s="158"/>
      <c r="B4" s="274" t="s">
        <v>223</v>
      </c>
      <c r="C4" s="275"/>
      <c r="D4" s="275"/>
      <c r="E4" s="275"/>
      <c r="F4" s="275"/>
      <c r="G4" s="275"/>
      <c r="H4" s="275"/>
      <c r="I4" s="275"/>
      <c r="J4" s="275"/>
      <c r="K4" s="275"/>
      <c r="L4" s="275"/>
      <c r="M4" s="275"/>
      <c r="N4" s="275"/>
      <c r="O4" s="275"/>
      <c r="P4" s="275"/>
      <c r="Q4" s="159"/>
    </row>
    <row r="5" spans="1:26" x14ac:dyDescent="0.2">
      <c r="A5" s="158"/>
      <c r="B5" s="275"/>
      <c r="C5" s="275"/>
      <c r="D5" s="275"/>
      <c r="E5" s="275"/>
      <c r="F5" s="275"/>
      <c r="G5" s="275"/>
      <c r="H5" s="275"/>
      <c r="I5" s="275"/>
      <c r="J5" s="275"/>
      <c r="K5" s="275"/>
      <c r="L5" s="275"/>
      <c r="M5" s="275"/>
      <c r="N5" s="275"/>
      <c r="O5" s="275"/>
      <c r="P5" s="275"/>
      <c r="Q5" s="159"/>
    </row>
    <row r="6" spans="1:26" x14ac:dyDescent="0.2">
      <c r="A6" s="158"/>
      <c r="B6" s="275"/>
      <c r="C6" s="275"/>
      <c r="D6" s="275"/>
      <c r="E6" s="275"/>
      <c r="F6" s="275"/>
      <c r="G6" s="275"/>
      <c r="H6" s="275"/>
      <c r="I6" s="275"/>
      <c r="J6" s="275"/>
      <c r="K6" s="275"/>
      <c r="L6" s="275"/>
      <c r="M6" s="275"/>
      <c r="N6" s="275"/>
      <c r="O6" s="275"/>
      <c r="P6" s="275"/>
      <c r="Q6" s="159"/>
    </row>
    <row r="7" spans="1:26" x14ac:dyDescent="0.2">
      <c r="A7" s="158"/>
      <c r="B7" s="275"/>
      <c r="C7" s="275"/>
      <c r="D7" s="275"/>
      <c r="E7" s="275"/>
      <c r="F7" s="275"/>
      <c r="G7" s="275"/>
      <c r="H7" s="275"/>
      <c r="I7" s="275"/>
      <c r="J7" s="275"/>
      <c r="K7" s="275"/>
      <c r="L7" s="275"/>
      <c r="M7" s="275"/>
      <c r="N7" s="275"/>
      <c r="O7" s="275"/>
      <c r="P7" s="275"/>
      <c r="Q7" s="159"/>
    </row>
    <row r="8" spans="1:26" x14ac:dyDescent="0.2">
      <c r="A8" s="158"/>
      <c r="B8" s="260"/>
      <c r="C8" s="260"/>
      <c r="D8" s="260"/>
      <c r="E8" s="260"/>
      <c r="F8" s="260"/>
      <c r="G8" s="260"/>
      <c r="H8" s="260"/>
      <c r="I8" s="260"/>
      <c r="J8" s="260"/>
      <c r="K8" s="260"/>
      <c r="L8" s="260"/>
      <c r="M8" s="260"/>
      <c r="N8" s="260"/>
      <c r="O8" s="260"/>
      <c r="P8" s="260"/>
      <c r="Q8" s="159"/>
    </row>
    <row r="9" spans="1:26" x14ac:dyDescent="0.2">
      <c r="A9" s="158"/>
      <c r="B9" s="161"/>
      <c r="C9" s="160"/>
      <c r="D9" s="160"/>
      <c r="E9" s="160"/>
      <c r="F9" s="160"/>
      <c r="G9" s="160"/>
      <c r="H9" s="160"/>
      <c r="I9" s="160"/>
      <c r="J9" s="160"/>
      <c r="K9" s="160"/>
      <c r="L9" s="160"/>
      <c r="M9" s="160"/>
      <c r="N9" s="160"/>
      <c r="O9" s="160"/>
      <c r="P9" s="160"/>
      <c r="Q9" s="159"/>
    </row>
    <row r="10" spans="1:26" x14ac:dyDescent="0.2">
      <c r="A10" s="158"/>
      <c r="B10" s="274" t="s">
        <v>224</v>
      </c>
      <c r="C10" s="253"/>
      <c r="D10" s="253"/>
      <c r="E10" s="253"/>
      <c r="F10" s="253"/>
      <c r="G10" s="253"/>
      <c r="H10" s="253"/>
      <c r="I10" s="253"/>
      <c r="J10" s="253"/>
      <c r="K10" s="253"/>
      <c r="L10" s="253"/>
      <c r="M10" s="253"/>
      <c r="N10" s="253"/>
      <c r="O10" s="253"/>
      <c r="P10" s="253"/>
      <c r="Q10" s="159"/>
    </row>
    <row r="11" spans="1:26" x14ac:dyDescent="0.2">
      <c r="A11" s="158"/>
      <c r="B11" s="253"/>
      <c r="C11" s="253"/>
      <c r="D11" s="253"/>
      <c r="E11" s="253"/>
      <c r="F11" s="253"/>
      <c r="G11" s="253"/>
      <c r="H11" s="253"/>
      <c r="I11" s="253"/>
      <c r="J11" s="253"/>
      <c r="K11" s="253"/>
      <c r="L11" s="253"/>
      <c r="M11" s="253"/>
      <c r="N11" s="253"/>
      <c r="O11" s="253"/>
      <c r="P11" s="253"/>
      <c r="Q11" s="159"/>
    </row>
    <row r="12" spans="1:26" x14ac:dyDescent="0.2">
      <c r="A12" s="158"/>
      <c r="B12" s="213" t="s">
        <v>225</v>
      </c>
      <c r="C12" s="160"/>
      <c r="D12" s="160"/>
      <c r="E12" s="160"/>
      <c r="F12" s="160"/>
      <c r="G12" s="160"/>
      <c r="H12" s="160"/>
      <c r="I12" s="160"/>
      <c r="J12" s="160"/>
      <c r="K12" s="160"/>
      <c r="L12" s="160"/>
      <c r="M12" s="160"/>
      <c r="N12" s="160"/>
      <c r="O12" s="160"/>
      <c r="P12" s="160"/>
      <c r="Q12" s="159"/>
    </row>
    <row r="13" spans="1:26" x14ac:dyDescent="0.2">
      <c r="A13" s="158"/>
      <c r="B13" s="161"/>
      <c r="C13" s="160"/>
      <c r="D13" s="160"/>
      <c r="E13" s="160"/>
      <c r="F13" s="160"/>
      <c r="G13" s="160"/>
      <c r="H13" s="160"/>
      <c r="I13" s="160"/>
      <c r="J13" s="160"/>
      <c r="K13" s="160"/>
      <c r="L13" s="160"/>
      <c r="M13" s="160"/>
      <c r="N13" s="160"/>
      <c r="O13" s="160"/>
      <c r="P13" s="160"/>
      <c r="Q13" s="159"/>
    </row>
    <row r="14" spans="1:26" ht="13.5" x14ac:dyDescent="0.25">
      <c r="A14" s="158"/>
      <c r="B14" s="248" t="s">
        <v>226</v>
      </c>
      <c r="C14" s="160"/>
      <c r="D14" s="160"/>
      <c r="E14" s="160"/>
      <c r="F14" s="160"/>
      <c r="G14" s="160"/>
      <c r="H14" s="160"/>
      <c r="I14" s="160"/>
      <c r="J14" s="160"/>
      <c r="K14" s="160"/>
      <c r="L14" s="160"/>
      <c r="M14" s="160"/>
      <c r="N14" s="160"/>
      <c r="O14" s="160"/>
      <c r="P14" s="160"/>
      <c r="Q14" s="159"/>
    </row>
    <row r="15" spans="1:26" x14ac:dyDescent="0.2">
      <c r="A15" s="158"/>
      <c r="B15" s="161"/>
      <c r="C15" s="160"/>
      <c r="D15" s="160"/>
      <c r="E15" s="160"/>
      <c r="F15" s="160"/>
      <c r="G15" s="160"/>
      <c r="H15" s="160"/>
      <c r="I15" s="160"/>
      <c r="J15" s="160"/>
      <c r="K15" s="160"/>
      <c r="L15" s="160"/>
      <c r="M15" s="160"/>
      <c r="N15" s="160"/>
      <c r="O15" s="160"/>
      <c r="P15" s="160"/>
      <c r="Q15" s="159"/>
    </row>
    <row r="16" spans="1:26" x14ac:dyDescent="0.2">
      <c r="A16" s="158"/>
      <c r="B16" s="161"/>
      <c r="C16" s="160"/>
      <c r="D16" s="224" t="s">
        <v>227</v>
      </c>
      <c r="E16" s="160"/>
      <c r="F16" s="224" t="s">
        <v>228</v>
      </c>
      <c r="G16" s="160"/>
      <c r="H16" s="224" t="s">
        <v>229</v>
      </c>
      <c r="I16" s="160"/>
      <c r="J16" s="224" t="s">
        <v>228</v>
      </c>
      <c r="K16" s="160"/>
      <c r="L16" s="116" t="s">
        <v>230</v>
      </c>
      <c r="M16" s="160"/>
      <c r="N16" s="224" t="s">
        <v>229</v>
      </c>
      <c r="O16" s="160"/>
      <c r="P16" s="116" t="s">
        <v>231</v>
      </c>
      <c r="Q16" s="159"/>
    </row>
    <row r="17" spans="1:17" x14ac:dyDescent="0.2">
      <c r="A17" s="158"/>
      <c r="B17" s="225" t="s">
        <v>232</v>
      </c>
      <c r="C17" s="160"/>
      <c r="D17" s="120" t="s">
        <v>233</v>
      </c>
      <c r="E17" s="160"/>
      <c r="F17" s="120" t="s">
        <v>233</v>
      </c>
      <c r="G17" s="160"/>
      <c r="H17" s="120" t="s">
        <v>233</v>
      </c>
      <c r="I17" s="160"/>
      <c r="J17" s="120" t="s">
        <v>234</v>
      </c>
      <c r="K17" s="160"/>
      <c r="L17" s="120" t="s">
        <v>235</v>
      </c>
      <c r="M17" s="160"/>
      <c r="N17" s="120" t="s">
        <v>44</v>
      </c>
      <c r="O17" s="160"/>
      <c r="P17" s="120" t="s">
        <v>236</v>
      </c>
      <c r="Q17" s="159"/>
    </row>
    <row r="18" spans="1:17" x14ac:dyDescent="0.2">
      <c r="A18" s="158"/>
      <c r="B18" s="161">
        <v>2007</v>
      </c>
      <c r="C18" s="160"/>
      <c r="D18" s="226">
        <v>16000</v>
      </c>
      <c r="E18" s="160"/>
      <c r="F18" s="226">
        <f>H18-D18</f>
        <v>2000</v>
      </c>
      <c r="G18" s="160"/>
      <c r="H18" s="226">
        <v>18000</v>
      </c>
      <c r="I18" s="160"/>
      <c r="J18" s="227">
        <f>F18/H18</f>
        <v>0.1111111111111111</v>
      </c>
      <c r="K18" s="160"/>
      <c r="L18" s="228">
        <v>7.61</v>
      </c>
      <c r="M18" s="160"/>
      <c r="N18" s="226">
        <f t="shared" ref="N18:N25" si="0">H18/L18</f>
        <v>2365.3088042049935</v>
      </c>
      <c r="O18" s="160"/>
      <c r="P18" s="229" t="s">
        <v>237</v>
      </c>
      <c r="Q18" s="159"/>
    </row>
    <row r="19" spans="1:17" x14ac:dyDescent="0.2">
      <c r="A19" s="158"/>
      <c r="B19" s="161">
        <v>2008</v>
      </c>
      <c r="C19" s="160"/>
      <c r="D19" s="226">
        <v>15400</v>
      </c>
      <c r="E19" s="160"/>
      <c r="F19" s="230">
        <f t="shared" ref="F19:F25" si="1">H19-D19</f>
        <v>2600</v>
      </c>
      <c r="G19" s="160"/>
      <c r="H19" s="226">
        <v>18000</v>
      </c>
      <c r="I19" s="160"/>
      <c r="J19" s="231">
        <f t="shared" ref="J19:J25" si="2">F19/H19</f>
        <v>0.14444444444444443</v>
      </c>
      <c r="K19" s="160"/>
      <c r="L19" s="228">
        <v>6.95</v>
      </c>
      <c r="M19" s="160"/>
      <c r="N19" s="226">
        <f t="shared" si="0"/>
        <v>2589.9280575539569</v>
      </c>
      <c r="O19" s="160"/>
      <c r="P19" s="232">
        <f>N19/N18-1</f>
        <v>9.4964028776978404E-2</v>
      </c>
      <c r="Q19" s="159"/>
    </row>
    <row r="20" spans="1:17" x14ac:dyDescent="0.2">
      <c r="A20" s="158"/>
      <c r="B20" s="161">
        <v>2009</v>
      </c>
      <c r="C20" s="160"/>
      <c r="D20" s="226">
        <v>14800</v>
      </c>
      <c r="E20" s="160"/>
      <c r="F20" s="230">
        <f t="shared" si="1"/>
        <v>3200</v>
      </c>
      <c r="G20" s="160"/>
      <c r="H20" s="226">
        <v>18000</v>
      </c>
      <c r="I20" s="160"/>
      <c r="J20" s="231">
        <f t="shared" si="2"/>
        <v>0.17777777777777778</v>
      </c>
      <c r="K20" s="160"/>
      <c r="L20" s="228">
        <v>6.83</v>
      </c>
      <c r="M20" s="160"/>
      <c r="N20" s="226">
        <f t="shared" si="0"/>
        <v>2635.4319180087846</v>
      </c>
      <c r="O20" s="160"/>
      <c r="P20" s="232">
        <f>N20/N19-1</f>
        <v>1.7569546120058455E-2</v>
      </c>
      <c r="Q20" s="159"/>
    </row>
    <row r="21" spans="1:17" x14ac:dyDescent="0.2">
      <c r="A21" s="158"/>
      <c r="B21" s="161">
        <v>2010</v>
      </c>
      <c r="C21" s="160"/>
      <c r="D21" s="226">
        <v>14700</v>
      </c>
      <c r="E21" s="160"/>
      <c r="F21" s="230">
        <f t="shared" si="1"/>
        <v>3300</v>
      </c>
      <c r="G21" s="160"/>
      <c r="H21" s="226">
        <v>18000</v>
      </c>
      <c r="I21" s="160"/>
      <c r="J21" s="231">
        <f t="shared" si="2"/>
        <v>0.18333333333333332</v>
      </c>
      <c r="K21" s="160"/>
      <c r="L21" s="228">
        <v>6.77</v>
      </c>
      <c r="M21" s="160"/>
      <c r="N21" s="226">
        <f t="shared" si="0"/>
        <v>2658.7887740029546</v>
      </c>
      <c r="O21" s="160"/>
      <c r="P21" s="232">
        <f>N21/N20-1</f>
        <v>8.8626292466766898E-3</v>
      </c>
      <c r="Q21" s="159"/>
    </row>
    <row r="22" spans="1:17" x14ac:dyDescent="0.2">
      <c r="A22" s="158"/>
      <c r="B22" s="161">
        <v>2011</v>
      </c>
      <c r="C22" s="160"/>
      <c r="D22" s="226">
        <v>14200</v>
      </c>
      <c r="E22" s="160"/>
      <c r="F22" s="230">
        <f t="shared" si="1"/>
        <v>3800</v>
      </c>
      <c r="G22" s="160"/>
      <c r="H22" s="226">
        <v>18000</v>
      </c>
      <c r="I22" s="160"/>
      <c r="J22" s="231">
        <f t="shared" si="2"/>
        <v>0.21111111111111111</v>
      </c>
      <c r="K22" s="160"/>
      <c r="L22" s="228">
        <v>6.46</v>
      </c>
      <c r="M22" s="160"/>
      <c r="N22" s="226">
        <f t="shared" si="0"/>
        <v>2786.377708978328</v>
      </c>
      <c r="O22" s="160"/>
      <c r="P22" s="232">
        <f>N22/N21-1</f>
        <v>4.7987616099070873E-2</v>
      </c>
      <c r="Q22" s="159"/>
    </row>
    <row r="23" spans="1:17" x14ac:dyDescent="0.2">
      <c r="A23" s="158"/>
      <c r="B23" s="161">
        <v>2012</v>
      </c>
      <c r="C23" s="160"/>
      <c r="D23" s="226">
        <v>14400</v>
      </c>
      <c r="E23" s="160"/>
      <c r="F23" s="230">
        <f t="shared" si="1"/>
        <v>3600</v>
      </c>
      <c r="G23" s="160"/>
      <c r="H23" s="226">
        <v>18000</v>
      </c>
      <c r="I23" s="160"/>
      <c r="J23" s="231">
        <f t="shared" si="2"/>
        <v>0.2</v>
      </c>
      <c r="K23" s="160"/>
      <c r="L23" s="228">
        <v>6.31</v>
      </c>
      <c r="M23" s="160"/>
      <c r="N23" s="226">
        <f t="shared" si="0"/>
        <v>2852.6148969889068</v>
      </c>
      <c r="O23" s="160"/>
      <c r="P23" s="232">
        <f t="shared" ref="P23:P25" si="3">N23/N22-1</f>
        <v>2.37717908082411E-2</v>
      </c>
      <c r="Q23" s="159"/>
    </row>
    <row r="24" spans="1:17" x14ac:dyDescent="0.2">
      <c r="A24" s="158"/>
      <c r="B24" s="161">
        <v>2013</v>
      </c>
      <c r="C24" s="160"/>
      <c r="D24" s="226">
        <v>14600</v>
      </c>
      <c r="E24" s="160"/>
      <c r="F24" s="230">
        <f t="shared" si="1"/>
        <v>3400</v>
      </c>
      <c r="G24" s="160"/>
      <c r="H24" s="226">
        <v>18000</v>
      </c>
      <c r="I24" s="160"/>
      <c r="J24" s="231">
        <f t="shared" si="2"/>
        <v>0.18888888888888888</v>
      </c>
      <c r="K24" s="160"/>
      <c r="L24" s="228">
        <v>6.15</v>
      </c>
      <c r="M24" s="160"/>
      <c r="N24" s="226">
        <f t="shared" si="0"/>
        <v>2926.8292682926826</v>
      </c>
      <c r="O24" s="160"/>
      <c r="P24" s="232">
        <f t="shared" si="3"/>
        <v>2.6016260162601501E-2</v>
      </c>
      <c r="Q24" s="159"/>
    </row>
    <row r="25" spans="1:17" x14ac:dyDescent="0.2">
      <c r="A25" s="158"/>
      <c r="B25" s="161">
        <v>2014</v>
      </c>
      <c r="C25" s="160"/>
      <c r="D25" s="226">
        <v>14800</v>
      </c>
      <c r="E25" s="160"/>
      <c r="F25" s="230">
        <f t="shared" si="1"/>
        <v>3200</v>
      </c>
      <c r="G25" s="160"/>
      <c r="H25" s="226">
        <v>18000</v>
      </c>
      <c r="I25" s="160"/>
      <c r="J25" s="231">
        <f t="shared" si="2"/>
        <v>0.17777777777777778</v>
      </c>
      <c r="K25" s="160"/>
      <c r="L25" s="228">
        <v>6.16</v>
      </c>
      <c r="M25" s="160"/>
      <c r="N25" s="226">
        <f t="shared" si="0"/>
        <v>2922.0779220779218</v>
      </c>
      <c r="O25" s="160"/>
      <c r="P25" s="232">
        <f t="shared" si="3"/>
        <v>-1.6233766233766378E-3</v>
      </c>
      <c r="Q25" s="159"/>
    </row>
    <row r="26" spans="1:17" x14ac:dyDescent="0.2">
      <c r="A26" s="158"/>
      <c r="B26" s="233" t="s">
        <v>238</v>
      </c>
      <c r="C26" s="160"/>
      <c r="D26" s="160"/>
      <c r="E26" s="160"/>
      <c r="F26" s="160"/>
      <c r="G26" s="160"/>
      <c r="H26" s="160"/>
      <c r="I26" s="160"/>
      <c r="J26" s="160"/>
      <c r="K26" s="160"/>
      <c r="L26" s="160"/>
      <c r="M26" s="160"/>
      <c r="N26" s="160"/>
      <c r="O26" s="160"/>
      <c r="P26" s="232">
        <f>N25/N18-1</f>
        <v>0.23538961038961026</v>
      </c>
      <c r="Q26" s="159"/>
    </row>
    <row r="27" spans="1:17" ht="13.5" thickBot="1" x14ac:dyDescent="0.25">
      <c r="A27" s="195"/>
      <c r="B27" s="197"/>
      <c r="C27" s="196"/>
      <c r="D27" s="196"/>
      <c r="E27" s="196"/>
      <c r="F27" s="196"/>
      <c r="G27" s="196"/>
      <c r="H27" s="196"/>
      <c r="I27" s="196"/>
      <c r="J27" s="196"/>
      <c r="K27" s="196"/>
      <c r="L27" s="196"/>
      <c r="M27" s="196"/>
      <c r="N27" s="196"/>
      <c r="O27" s="196"/>
      <c r="P27" s="196"/>
      <c r="Q27" s="200"/>
    </row>
    <row r="28" spans="1:17" ht="13.5" thickBot="1" x14ac:dyDescent="0.25"/>
    <row r="29" spans="1:17" x14ac:dyDescent="0.2">
      <c r="A29" s="151"/>
      <c r="B29" s="153"/>
      <c r="C29" s="152"/>
      <c r="D29" s="152"/>
      <c r="E29" s="152"/>
      <c r="F29" s="152"/>
      <c r="G29" s="152"/>
      <c r="H29" s="152"/>
      <c r="I29" s="152"/>
      <c r="J29" s="152"/>
      <c r="K29" s="152"/>
      <c r="L29" s="152"/>
      <c r="M29" s="152"/>
      <c r="N29" s="152"/>
      <c r="O29" s="152"/>
      <c r="P29" s="152"/>
      <c r="Q29" s="156"/>
    </row>
    <row r="30" spans="1:17" x14ac:dyDescent="0.2">
      <c r="A30" s="158"/>
      <c r="B30" s="234" t="s">
        <v>226</v>
      </c>
      <c r="C30" s="160"/>
      <c r="D30" s="160"/>
      <c r="E30" s="160"/>
      <c r="F30" s="160"/>
      <c r="G30" s="160"/>
      <c r="H30" s="160"/>
      <c r="I30" s="160"/>
      <c r="J30" s="160"/>
      <c r="K30" s="160"/>
      <c r="L30" s="160"/>
      <c r="M30" s="160"/>
      <c r="N30" s="160"/>
      <c r="O30" s="160"/>
      <c r="P30" s="160"/>
      <c r="Q30" s="159"/>
    </row>
    <row r="31" spans="1:17" x14ac:dyDescent="0.2">
      <c r="A31" s="158"/>
      <c r="B31" s="161"/>
      <c r="C31" s="160"/>
      <c r="D31" s="160"/>
      <c r="E31" s="160"/>
      <c r="F31" s="160"/>
      <c r="G31" s="160"/>
      <c r="H31" s="160"/>
      <c r="I31" s="160"/>
      <c r="J31" s="160"/>
      <c r="K31" s="160"/>
      <c r="L31" s="160"/>
      <c r="M31" s="160"/>
      <c r="N31" s="160"/>
      <c r="O31" s="160"/>
      <c r="P31" s="160"/>
      <c r="Q31" s="159"/>
    </row>
    <row r="32" spans="1:17" x14ac:dyDescent="0.2">
      <c r="A32" s="158"/>
      <c r="B32" s="161"/>
      <c r="C32" s="160"/>
      <c r="D32" s="224" t="s">
        <v>227</v>
      </c>
      <c r="E32" s="160"/>
      <c r="F32" s="224" t="s">
        <v>228</v>
      </c>
      <c r="G32" s="160"/>
      <c r="H32" s="224" t="s">
        <v>229</v>
      </c>
      <c r="I32" s="160"/>
      <c r="J32" s="224" t="s">
        <v>228</v>
      </c>
      <c r="K32" s="160"/>
      <c r="L32" s="116" t="s">
        <v>230</v>
      </c>
      <c r="M32" s="160"/>
      <c r="N32" s="224" t="s">
        <v>229</v>
      </c>
      <c r="O32" s="160"/>
      <c r="P32" s="116" t="s">
        <v>231</v>
      </c>
      <c r="Q32" s="159"/>
    </row>
    <row r="33" spans="1:17" x14ac:dyDescent="0.2">
      <c r="A33" s="158"/>
      <c r="B33" s="225" t="s">
        <v>232</v>
      </c>
      <c r="C33" s="160"/>
      <c r="D33" s="120" t="s">
        <v>233</v>
      </c>
      <c r="E33" s="160"/>
      <c r="F33" s="120" t="s">
        <v>233</v>
      </c>
      <c r="G33" s="160"/>
      <c r="H33" s="120" t="s">
        <v>233</v>
      </c>
      <c r="I33" s="160"/>
      <c r="J33" s="120" t="s">
        <v>234</v>
      </c>
      <c r="K33" s="160"/>
      <c r="L33" s="120" t="s">
        <v>235</v>
      </c>
      <c r="M33" s="160"/>
      <c r="N33" s="120" t="s">
        <v>44</v>
      </c>
      <c r="O33" s="160"/>
      <c r="P33" s="120" t="s">
        <v>236</v>
      </c>
      <c r="Q33" s="159"/>
    </row>
    <row r="34" spans="1:17" x14ac:dyDescent="0.2">
      <c r="A34" s="158"/>
      <c r="B34" s="161">
        <v>2007</v>
      </c>
      <c r="C34" s="160"/>
      <c r="D34" s="226">
        <v>16000</v>
      </c>
      <c r="E34" s="160"/>
      <c r="F34" s="226">
        <f>H34-D34</f>
        <v>2000</v>
      </c>
      <c r="G34" s="160"/>
      <c r="H34" s="226">
        <v>18000</v>
      </c>
      <c r="I34" s="160"/>
      <c r="J34" s="227">
        <f>F34/H34</f>
        <v>0.1111111111111111</v>
      </c>
      <c r="K34" s="160"/>
      <c r="L34" s="228">
        <v>7.61</v>
      </c>
      <c r="M34" s="160"/>
      <c r="N34" s="235">
        <f>H34/L34</f>
        <v>2365.3088042049935</v>
      </c>
      <c r="O34" s="160"/>
      <c r="P34" s="236" t="s">
        <v>237</v>
      </c>
      <c r="Q34" s="159"/>
    </row>
    <row r="35" spans="1:17" x14ac:dyDescent="0.2">
      <c r="A35" s="158"/>
      <c r="B35" s="161">
        <v>2008</v>
      </c>
      <c r="C35" s="160"/>
      <c r="D35" s="226">
        <v>15400</v>
      </c>
      <c r="E35" s="160"/>
      <c r="F35" s="235"/>
      <c r="G35" s="160"/>
      <c r="H35" s="235"/>
      <c r="I35" s="160"/>
      <c r="J35" s="235"/>
      <c r="K35" s="160"/>
      <c r="L35" s="228">
        <v>6.95</v>
      </c>
      <c r="M35" s="160"/>
      <c r="N35" s="235"/>
      <c r="O35" s="160"/>
      <c r="P35" s="237"/>
      <c r="Q35" s="159"/>
    </row>
    <row r="36" spans="1:17" x14ac:dyDescent="0.2">
      <c r="A36" s="158"/>
      <c r="B36" s="161">
        <v>2009</v>
      </c>
      <c r="C36" s="160"/>
      <c r="D36" s="226">
        <v>14800</v>
      </c>
      <c r="E36" s="160"/>
      <c r="F36" s="235"/>
      <c r="G36" s="160"/>
      <c r="H36" s="235"/>
      <c r="I36" s="160"/>
      <c r="J36" s="235"/>
      <c r="K36" s="160"/>
      <c r="L36" s="228">
        <v>6.83</v>
      </c>
      <c r="M36" s="160"/>
      <c r="N36" s="235"/>
      <c r="O36" s="160"/>
      <c r="P36" s="235"/>
      <c r="Q36" s="159"/>
    </row>
    <row r="37" spans="1:17" x14ac:dyDescent="0.2">
      <c r="A37" s="158"/>
      <c r="B37" s="161">
        <v>2010</v>
      </c>
      <c r="C37" s="160"/>
      <c r="D37" s="226">
        <v>14700</v>
      </c>
      <c r="E37" s="160"/>
      <c r="F37" s="235"/>
      <c r="G37" s="160"/>
      <c r="H37" s="235"/>
      <c r="I37" s="160"/>
      <c r="J37" s="235"/>
      <c r="K37" s="160"/>
      <c r="L37" s="228">
        <v>6.77</v>
      </c>
      <c r="M37" s="160"/>
      <c r="N37" s="235"/>
      <c r="O37" s="160"/>
      <c r="P37" s="235"/>
      <c r="Q37" s="159"/>
    </row>
    <row r="38" spans="1:17" x14ac:dyDescent="0.2">
      <c r="A38" s="158"/>
      <c r="B38" s="161">
        <v>2011</v>
      </c>
      <c r="C38" s="160"/>
      <c r="D38" s="226">
        <v>14200</v>
      </c>
      <c r="E38" s="160"/>
      <c r="F38" s="235"/>
      <c r="G38" s="160"/>
      <c r="H38" s="235"/>
      <c r="I38" s="160"/>
      <c r="J38" s="235"/>
      <c r="K38" s="160"/>
      <c r="L38" s="228">
        <v>6.46</v>
      </c>
      <c r="M38" s="160"/>
      <c r="N38" s="235"/>
      <c r="O38" s="160"/>
      <c r="P38" s="235"/>
      <c r="Q38" s="159"/>
    </row>
    <row r="39" spans="1:17" x14ac:dyDescent="0.2">
      <c r="A39" s="158"/>
      <c r="B39" s="161">
        <v>2012</v>
      </c>
      <c r="C39" s="160"/>
      <c r="D39" s="226">
        <v>14400</v>
      </c>
      <c r="E39" s="160"/>
      <c r="F39" s="235"/>
      <c r="G39" s="160"/>
      <c r="H39" s="235"/>
      <c r="I39" s="160"/>
      <c r="J39" s="235"/>
      <c r="K39" s="160"/>
      <c r="L39" s="228">
        <v>6.31</v>
      </c>
      <c r="M39" s="160"/>
      <c r="N39" s="235"/>
      <c r="O39" s="160"/>
      <c r="P39" s="235"/>
      <c r="Q39" s="159"/>
    </row>
    <row r="40" spans="1:17" x14ac:dyDescent="0.2">
      <c r="A40" s="158"/>
      <c r="B40" s="161">
        <v>2013</v>
      </c>
      <c r="C40" s="160"/>
      <c r="D40" s="226">
        <v>14600</v>
      </c>
      <c r="E40" s="160"/>
      <c r="F40" s="235"/>
      <c r="G40" s="160"/>
      <c r="H40" s="235"/>
      <c r="I40" s="160"/>
      <c r="J40" s="235"/>
      <c r="K40" s="160"/>
      <c r="L40" s="228">
        <v>6.15</v>
      </c>
      <c r="M40" s="160"/>
      <c r="N40" s="235"/>
      <c r="O40" s="160"/>
      <c r="P40" s="235"/>
      <c r="Q40" s="159"/>
    </row>
    <row r="41" spans="1:17" x14ac:dyDescent="0.2">
      <c r="A41" s="158"/>
      <c r="B41" s="161">
        <v>2014</v>
      </c>
      <c r="C41" s="160"/>
      <c r="D41" s="226">
        <v>14800</v>
      </c>
      <c r="E41" s="160"/>
      <c r="F41" s="235"/>
      <c r="G41" s="160"/>
      <c r="H41" s="235"/>
      <c r="I41" s="160"/>
      <c r="J41" s="235"/>
      <c r="K41" s="160"/>
      <c r="L41" s="228">
        <v>6.16</v>
      </c>
      <c r="M41" s="160"/>
      <c r="N41" s="235"/>
      <c r="O41" s="160"/>
      <c r="P41" s="235"/>
      <c r="Q41" s="159"/>
    </row>
    <row r="42" spans="1:17" x14ac:dyDescent="0.2">
      <c r="A42" s="158"/>
      <c r="B42" s="233" t="s">
        <v>238</v>
      </c>
      <c r="C42" s="160"/>
      <c r="D42" s="160"/>
      <c r="E42" s="160"/>
      <c r="F42" s="160"/>
      <c r="G42" s="160"/>
      <c r="H42" s="160"/>
      <c r="I42" s="160"/>
      <c r="J42" s="160"/>
      <c r="K42" s="160"/>
      <c r="L42" s="160"/>
      <c r="M42" s="160"/>
      <c r="N42" s="160"/>
      <c r="O42" s="160"/>
      <c r="P42" s="235"/>
      <c r="Q42" s="159"/>
    </row>
    <row r="43" spans="1:17" ht="13.5" thickBot="1" x14ac:dyDescent="0.25">
      <c r="A43" s="195"/>
      <c r="B43" s="197"/>
      <c r="C43" s="196"/>
      <c r="D43" s="196"/>
      <c r="E43" s="196"/>
      <c r="F43" s="196"/>
      <c r="G43" s="196"/>
      <c r="H43" s="196"/>
      <c r="I43" s="196"/>
      <c r="J43" s="196"/>
      <c r="K43" s="196"/>
      <c r="L43" s="196"/>
      <c r="M43" s="196"/>
      <c r="N43" s="196"/>
      <c r="O43" s="196"/>
      <c r="P43" s="196"/>
      <c r="Q43" s="200"/>
    </row>
  </sheetData>
  <mergeCells count="3">
    <mergeCell ref="B2:P2"/>
    <mergeCell ref="B4:P8"/>
    <mergeCell ref="B10:P11"/>
  </mergeCells>
  <printOptions horizontalCentered="1"/>
  <pageMargins left="0.7" right="0.7" top="0.75" bottom="0.75" header="0.3" footer="0.3"/>
  <pageSetup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heetViews>
  <sheetFormatPr defaultRowHeight="12.75" x14ac:dyDescent="0.2"/>
  <cols>
    <col min="1" max="1" width="2.83203125" customWidth="1"/>
    <col min="2" max="2" width="8.83203125" style="245" customWidth="1"/>
    <col min="3" max="3" width="2.83203125" customWidth="1"/>
    <col min="4" max="4" width="16.83203125" customWidth="1"/>
    <col min="5" max="5" width="2.83203125" customWidth="1"/>
    <col min="6" max="6" width="10.83203125" customWidth="1"/>
    <col min="7" max="7" width="2.83203125" customWidth="1"/>
    <col min="8" max="8" width="16.83203125" customWidth="1"/>
    <col min="9" max="9" width="2.83203125" customWidth="1"/>
    <col min="10" max="10" width="16.83203125" customWidth="1"/>
    <col min="11" max="11" width="2.83203125" customWidth="1"/>
    <col min="12" max="12" width="10.83203125" customWidth="1"/>
    <col min="13" max="13" width="2.83203125" customWidth="1"/>
  </cols>
  <sheetData>
    <row r="1" spans="1:13" x14ac:dyDescent="0.2">
      <c r="A1" s="22"/>
      <c r="B1" s="241"/>
      <c r="C1" s="23"/>
      <c r="D1" s="23"/>
      <c r="E1" s="23"/>
      <c r="F1" s="23"/>
      <c r="G1" s="23"/>
      <c r="H1" s="23"/>
      <c r="I1" s="23"/>
      <c r="J1" s="23"/>
      <c r="K1" s="23"/>
      <c r="L1" s="23"/>
      <c r="M1" s="24"/>
    </row>
    <row r="2" spans="1:13" x14ac:dyDescent="0.2">
      <c r="A2" s="1"/>
      <c r="B2" s="252" t="s">
        <v>241</v>
      </c>
      <c r="C2" s="253"/>
      <c r="D2" s="253"/>
      <c r="E2" s="253"/>
      <c r="F2" s="253"/>
      <c r="G2" s="253"/>
      <c r="H2" s="253"/>
      <c r="I2" s="253"/>
      <c r="J2" s="253"/>
      <c r="K2" s="253"/>
      <c r="L2" s="253"/>
      <c r="M2" s="2"/>
    </row>
    <row r="3" spans="1:13" x14ac:dyDescent="0.2">
      <c r="A3" s="6"/>
      <c r="B3" s="242"/>
      <c r="C3" s="8"/>
      <c r="D3" s="8"/>
      <c r="E3" s="8"/>
      <c r="F3" s="8"/>
      <c r="G3" s="8"/>
      <c r="H3" s="8"/>
      <c r="I3" s="8"/>
      <c r="J3" s="8"/>
      <c r="K3" s="8"/>
      <c r="L3" s="8"/>
      <c r="M3" s="9"/>
    </row>
    <row r="4" spans="1:13" x14ac:dyDescent="0.2">
      <c r="A4" s="6"/>
      <c r="B4" s="279" t="s">
        <v>243</v>
      </c>
      <c r="C4" s="253"/>
      <c r="D4" s="253"/>
      <c r="E4" s="253"/>
      <c r="F4" s="253"/>
      <c r="G4" s="253"/>
      <c r="H4" s="253"/>
      <c r="I4" s="253"/>
      <c r="J4" s="253"/>
      <c r="K4" s="253"/>
      <c r="L4" s="253"/>
      <c r="M4" s="9"/>
    </row>
    <row r="5" spans="1:13" x14ac:dyDescent="0.2">
      <c r="A5" s="6"/>
      <c r="B5" s="253"/>
      <c r="C5" s="253"/>
      <c r="D5" s="253"/>
      <c r="E5" s="253"/>
      <c r="F5" s="253"/>
      <c r="G5" s="253"/>
      <c r="H5" s="253"/>
      <c r="I5" s="253"/>
      <c r="J5" s="253"/>
      <c r="K5" s="253"/>
      <c r="L5" s="253"/>
      <c r="M5" s="9"/>
    </row>
    <row r="6" spans="1:13" x14ac:dyDescent="0.2">
      <c r="A6" s="6"/>
      <c r="B6" s="253"/>
      <c r="C6" s="253"/>
      <c r="D6" s="253"/>
      <c r="E6" s="253"/>
      <c r="F6" s="253"/>
      <c r="G6" s="253"/>
      <c r="H6" s="253"/>
      <c r="I6" s="253"/>
      <c r="J6" s="253"/>
      <c r="K6" s="253"/>
      <c r="L6" s="253"/>
      <c r="M6" s="9"/>
    </row>
    <row r="7" spans="1:13" x14ac:dyDescent="0.2">
      <c r="A7" s="6"/>
      <c r="B7" s="253"/>
      <c r="C7" s="253"/>
      <c r="D7" s="253"/>
      <c r="E7" s="253"/>
      <c r="F7" s="253"/>
      <c r="G7" s="253"/>
      <c r="H7" s="253"/>
      <c r="I7" s="253"/>
      <c r="J7" s="253"/>
      <c r="K7" s="253"/>
      <c r="L7" s="253"/>
      <c r="M7" s="9"/>
    </row>
    <row r="8" spans="1:13" x14ac:dyDescent="0.2">
      <c r="A8" s="6"/>
      <c r="B8" s="253"/>
      <c r="C8" s="253"/>
      <c r="D8" s="253"/>
      <c r="E8" s="253"/>
      <c r="F8" s="253"/>
      <c r="G8" s="253"/>
      <c r="H8" s="253"/>
      <c r="I8" s="253"/>
      <c r="J8" s="253"/>
      <c r="K8" s="253"/>
      <c r="L8" s="253"/>
      <c r="M8" s="9"/>
    </row>
    <row r="9" spans="1:13" x14ac:dyDescent="0.2">
      <c r="A9" s="6"/>
      <c r="B9" s="253"/>
      <c r="C9" s="253"/>
      <c r="D9" s="253"/>
      <c r="E9" s="253"/>
      <c r="F9" s="253"/>
      <c r="G9" s="253"/>
      <c r="H9" s="253"/>
      <c r="I9" s="253"/>
      <c r="J9" s="253"/>
      <c r="K9" s="253"/>
      <c r="L9" s="253"/>
      <c r="M9" s="9"/>
    </row>
    <row r="10" spans="1:13" x14ac:dyDescent="0.2">
      <c r="A10" s="6"/>
      <c r="B10" s="253"/>
      <c r="C10" s="253"/>
      <c r="D10" s="253"/>
      <c r="E10" s="253"/>
      <c r="F10" s="253"/>
      <c r="G10" s="253"/>
      <c r="H10" s="253"/>
      <c r="I10" s="253"/>
      <c r="J10" s="253"/>
      <c r="K10" s="253"/>
      <c r="L10" s="253"/>
      <c r="M10" s="9"/>
    </row>
    <row r="11" spans="1:13" x14ac:dyDescent="0.2">
      <c r="A11" s="6"/>
      <c r="B11" s="278" t="s">
        <v>249</v>
      </c>
      <c r="C11" s="253"/>
      <c r="D11" s="253"/>
      <c r="E11" s="253"/>
      <c r="F11" s="253"/>
      <c r="G11" s="253"/>
      <c r="H11" s="253"/>
      <c r="I11" s="253"/>
      <c r="J11" s="253"/>
      <c r="K11" s="253"/>
      <c r="L11" s="253"/>
      <c r="M11" s="9"/>
    </row>
    <row r="12" spans="1:13" x14ac:dyDescent="0.2">
      <c r="A12" s="6"/>
      <c r="B12" s="253"/>
      <c r="C12" s="253"/>
      <c r="D12" s="253"/>
      <c r="E12" s="253"/>
      <c r="F12" s="253"/>
      <c r="G12" s="253"/>
      <c r="H12" s="253"/>
      <c r="I12" s="253"/>
      <c r="J12" s="253"/>
      <c r="K12" s="253"/>
      <c r="L12" s="253"/>
      <c r="M12" s="9"/>
    </row>
    <row r="13" spans="1:13" x14ac:dyDescent="0.2">
      <c r="A13" s="6"/>
      <c r="B13" s="242"/>
      <c r="C13" s="8"/>
      <c r="D13" s="8"/>
      <c r="E13" s="8"/>
      <c r="F13" s="8"/>
      <c r="G13" s="8"/>
      <c r="H13" s="8"/>
      <c r="I13" s="8"/>
      <c r="J13" s="8"/>
      <c r="K13" s="8"/>
      <c r="L13" s="8"/>
      <c r="M13" s="9"/>
    </row>
    <row r="14" spans="1:13" x14ac:dyDescent="0.2">
      <c r="A14" s="6"/>
      <c r="B14" s="242"/>
      <c r="C14" s="8"/>
      <c r="D14" s="11" t="s">
        <v>244</v>
      </c>
      <c r="E14" s="11"/>
      <c r="F14" s="11" t="s">
        <v>248</v>
      </c>
      <c r="G14" s="11"/>
      <c r="H14" s="11" t="s">
        <v>246</v>
      </c>
      <c r="I14" s="11"/>
      <c r="J14" s="11" t="s">
        <v>244</v>
      </c>
      <c r="K14" s="11"/>
      <c r="L14" s="11" t="s">
        <v>248</v>
      </c>
      <c r="M14" s="9"/>
    </row>
    <row r="15" spans="1:13" x14ac:dyDescent="0.2">
      <c r="A15" s="6"/>
      <c r="B15" s="243" t="s">
        <v>232</v>
      </c>
      <c r="C15" s="8"/>
      <c r="D15" s="13" t="s">
        <v>245</v>
      </c>
      <c r="E15" s="11"/>
      <c r="F15" s="13" t="s">
        <v>200</v>
      </c>
      <c r="G15" s="11"/>
      <c r="H15" s="13" t="s">
        <v>242</v>
      </c>
      <c r="I15" s="8"/>
      <c r="J15" s="13" t="s">
        <v>247</v>
      </c>
      <c r="K15" s="8"/>
      <c r="L15" s="13" t="s">
        <v>200</v>
      </c>
      <c r="M15" s="9"/>
    </row>
    <row r="16" spans="1:13" x14ac:dyDescent="0.2">
      <c r="A16" s="6"/>
      <c r="B16" s="242">
        <v>2011</v>
      </c>
      <c r="C16" s="8"/>
      <c r="D16" s="239">
        <v>820</v>
      </c>
      <c r="E16" s="18"/>
      <c r="F16" s="18"/>
      <c r="G16" s="18"/>
      <c r="H16" s="238">
        <v>12.8</v>
      </c>
      <c r="I16" s="92"/>
      <c r="J16" s="240">
        <f t="shared" ref="J16:J19" si="0">D16*H16</f>
        <v>10496</v>
      </c>
      <c r="K16" s="92"/>
      <c r="L16" s="18"/>
      <c r="M16" s="9"/>
    </row>
    <row r="17" spans="1:13" x14ac:dyDescent="0.2">
      <c r="A17" s="6"/>
      <c r="B17" s="242">
        <v>2012</v>
      </c>
      <c r="C17" s="8"/>
      <c r="D17" s="239">
        <v>842</v>
      </c>
      <c r="E17" s="18"/>
      <c r="F17" s="246">
        <f>D17/D16-1</f>
        <v>2.6829268292682951E-2</v>
      </c>
      <c r="G17" s="18"/>
      <c r="H17" s="238">
        <v>13.3</v>
      </c>
      <c r="I17" s="92"/>
      <c r="J17" s="240">
        <f t="shared" si="0"/>
        <v>11198.6</v>
      </c>
      <c r="K17" s="92"/>
      <c r="L17" s="246">
        <f>J17/J16-1</f>
        <v>6.6939786585365812E-2</v>
      </c>
      <c r="M17" s="9"/>
    </row>
    <row r="18" spans="1:13" x14ac:dyDescent="0.2">
      <c r="A18" s="6"/>
      <c r="B18" s="242">
        <v>2013</v>
      </c>
      <c r="C18" s="8"/>
      <c r="D18" s="239">
        <v>845</v>
      </c>
      <c r="E18" s="18"/>
      <c r="F18" s="246">
        <f t="shared" ref="F18:F19" si="1">D18/D17-1</f>
        <v>3.5629453681709222E-3</v>
      </c>
      <c r="G18" s="18"/>
      <c r="H18" s="238">
        <v>12.7</v>
      </c>
      <c r="I18" s="93"/>
      <c r="J18" s="240">
        <f t="shared" si="0"/>
        <v>10731.5</v>
      </c>
      <c r="K18" s="93"/>
      <c r="L18" s="246">
        <f t="shared" ref="L18:L19" si="2">J18/J17-1</f>
        <v>-4.17105709642277E-2</v>
      </c>
      <c r="M18" s="9"/>
    </row>
    <row r="19" spans="1:13" x14ac:dyDescent="0.2">
      <c r="A19" s="6"/>
      <c r="B19" s="242">
        <v>2014</v>
      </c>
      <c r="C19" s="8"/>
      <c r="D19" s="239">
        <v>860</v>
      </c>
      <c r="E19" s="14"/>
      <c r="F19" s="246">
        <f t="shared" si="1"/>
        <v>1.7751479289940919E-2</v>
      </c>
      <c r="G19" s="14"/>
      <c r="H19" s="238">
        <v>13.4</v>
      </c>
      <c r="I19" s="8"/>
      <c r="J19" s="240">
        <f t="shared" si="0"/>
        <v>11524</v>
      </c>
      <c r="K19" s="8"/>
      <c r="L19" s="246">
        <f t="shared" si="2"/>
        <v>7.3848017518520326E-2</v>
      </c>
      <c r="M19" s="9"/>
    </row>
    <row r="20" spans="1:13" x14ac:dyDescent="0.2">
      <c r="A20" s="6"/>
      <c r="B20" s="242"/>
      <c r="C20" s="8"/>
      <c r="D20" s="8"/>
      <c r="E20" s="8"/>
      <c r="F20" s="8"/>
      <c r="G20" s="8"/>
      <c r="H20" s="8"/>
      <c r="I20" s="8"/>
      <c r="J20" s="8"/>
      <c r="K20" s="8"/>
      <c r="L20" s="8"/>
      <c r="M20" s="9"/>
    </row>
    <row r="21" spans="1:13" ht="13.15" customHeight="1" x14ac:dyDescent="0.2">
      <c r="A21" s="6"/>
      <c r="B21" s="276" t="s">
        <v>250</v>
      </c>
      <c r="C21" s="253"/>
      <c r="D21" s="253"/>
      <c r="E21" s="253"/>
      <c r="F21" s="253"/>
      <c r="G21" s="253"/>
      <c r="H21" s="253"/>
      <c r="I21" s="253"/>
      <c r="J21" s="253"/>
      <c r="K21" s="253"/>
      <c r="L21" s="253"/>
      <c r="M21" s="9"/>
    </row>
    <row r="22" spans="1:13" x14ac:dyDescent="0.2">
      <c r="A22" s="6"/>
      <c r="B22" s="253"/>
      <c r="C22" s="253"/>
      <c r="D22" s="253"/>
      <c r="E22" s="253"/>
      <c r="F22" s="253"/>
      <c r="G22" s="253"/>
      <c r="H22" s="253"/>
      <c r="I22" s="253"/>
      <c r="J22" s="253"/>
      <c r="K22" s="253"/>
      <c r="L22" s="253"/>
      <c r="M22" s="9"/>
    </row>
    <row r="23" spans="1:13" x14ac:dyDescent="0.2">
      <c r="A23" s="6"/>
      <c r="B23" s="242"/>
      <c r="C23" s="242"/>
      <c r="D23" s="242"/>
      <c r="E23" s="242"/>
      <c r="F23" s="242"/>
      <c r="G23" s="242"/>
      <c r="H23" s="242"/>
      <c r="I23" s="242"/>
      <c r="J23" s="242"/>
      <c r="K23" s="242"/>
      <c r="L23" s="242"/>
      <c r="M23" s="9"/>
    </row>
    <row r="24" spans="1:13" x14ac:dyDescent="0.2">
      <c r="A24" s="6"/>
      <c r="B24" s="276" t="s">
        <v>251</v>
      </c>
      <c r="C24" s="253"/>
      <c r="D24" s="253"/>
      <c r="E24" s="253"/>
      <c r="F24" s="253"/>
      <c r="G24" s="253"/>
      <c r="H24" s="253"/>
      <c r="I24" s="253"/>
      <c r="J24" s="253"/>
      <c r="K24" s="253"/>
      <c r="L24" s="253"/>
      <c r="M24" s="9"/>
    </row>
    <row r="25" spans="1:13" x14ac:dyDescent="0.2">
      <c r="A25" s="6"/>
      <c r="B25" s="253"/>
      <c r="C25" s="253"/>
      <c r="D25" s="253"/>
      <c r="E25" s="253"/>
      <c r="F25" s="253"/>
      <c r="G25" s="253"/>
      <c r="H25" s="253"/>
      <c r="I25" s="253"/>
      <c r="J25" s="253"/>
      <c r="K25" s="253"/>
      <c r="L25" s="253"/>
      <c r="M25" s="9"/>
    </row>
    <row r="26" spans="1:13" x14ac:dyDescent="0.2">
      <c r="A26" s="6"/>
      <c r="B26" s="253"/>
      <c r="C26" s="253"/>
      <c r="D26" s="253"/>
      <c r="E26" s="253"/>
      <c r="F26" s="253"/>
      <c r="G26" s="253"/>
      <c r="H26" s="253"/>
      <c r="I26" s="253"/>
      <c r="J26" s="253"/>
      <c r="K26" s="253"/>
      <c r="L26" s="253"/>
      <c r="M26" s="9"/>
    </row>
    <row r="27" spans="1:13" x14ac:dyDescent="0.2">
      <c r="A27" s="6"/>
      <c r="B27" s="242"/>
      <c r="C27" s="242"/>
      <c r="D27" s="242"/>
      <c r="E27" s="242"/>
      <c r="F27" s="242"/>
      <c r="G27" s="242"/>
      <c r="H27" s="242"/>
      <c r="I27" s="242"/>
      <c r="J27" s="242"/>
      <c r="K27" s="242"/>
      <c r="L27" s="242"/>
      <c r="M27" s="9"/>
    </row>
    <row r="28" spans="1:13" x14ac:dyDescent="0.2">
      <c r="A28" s="6"/>
      <c r="B28" s="277" t="s">
        <v>252</v>
      </c>
      <c r="C28" s="253"/>
      <c r="D28" s="253"/>
      <c r="E28" s="253"/>
      <c r="F28" s="253"/>
      <c r="G28" s="253"/>
      <c r="H28" s="253"/>
      <c r="I28" s="253"/>
      <c r="J28" s="253"/>
      <c r="K28" s="253"/>
      <c r="L28" s="253"/>
      <c r="M28" s="9"/>
    </row>
    <row r="29" spans="1:13" x14ac:dyDescent="0.2">
      <c r="A29" s="6"/>
      <c r="B29" s="253"/>
      <c r="C29" s="253"/>
      <c r="D29" s="253"/>
      <c r="E29" s="253"/>
      <c r="F29" s="253"/>
      <c r="G29" s="253"/>
      <c r="H29" s="253"/>
      <c r="I29" s="253"/>
      <c r="J29" s="253"/>
      <c r="K29" s="253"/>
      <c r="L29" s="253"/>
      <c r="M29" s="9"/>
    </row>
    <row r="30" spans="1:13" x14ac:dyDescent="0.2">
      <c r="A30" s="6"/>
      <c r="B30" s="253"/>
      <c r="C30" s="253"/>
      <c r="D30" s="253"/>
      <c r="E30" s="253"/>
      <c r="F30" s="253"/>
      <c r="G30" s="253"/>
      <c r="H30" s="253"/>
      <c r="I30" s="253"/>
      <c r="J30" s="253"/>
      <c r="K30" s="253"/>
      <c r="L30" s="253"/>
      <c r="M30" s="9"/>
    </row>
    <row r="31" spans="1:13" x14ac:dyDescent="0.2">
      <c r="A31" s="6"/>
      <c r="B31" s="253"/>
      <c r="C31" s="253"/>
      <c r="D31" s="253"/>
      <c r="E31" s="253"/>
      <c r="F31" s="253"/>
      <c r="G31" s="253"/>
      <c r="H31" s="253"/>
      <c r="I31" s="253"/>
      <c r="J31" s="253"/>
      <c r="K31" s="253"/>
      <c r="L31" s="253"/>
      <c r="M31" s="9"/>
    </row>
    <row r="32" spans="1:13" x14ac:dyDescent="0.2">
      <c r="A32" s="6"/>
      <c r="B32" s="253"/>
      <c r="C32" s="253"/>
      <c r="D32" s="253"/>
      <c r="E32" s="253"/>
      <c r="F32" s="253"/>
      <c r="G32" s="253"/>
      <c r="H32" s="253"/>
      <c r="I32" s="253"/>
      <c r="J32" s="253"/>
      <c r="K32" s="253"/>
      <c r="L32" s="253"/>
      <c r="M32" s="9"/>
    </row>
    <row r="33" spans="1:13" x14ac:dyDescent="0.2">
      <c r="A33" s="6"/>
      <c r="B33" s="253"/>
      <c r="C33" s="253"/>
      <c r="D33" s="253"/>
      <c r="E33" s="253"/>
      <c r="F33" s="253"/>
      <c r="G33" s="253"/>
      <c r="H33" s="253"/>
      <c r="I33" s="253"/>
      <c r="J33" s="253"/>
      <c r="K33" s="253"/>
      <c r="L33" s="253"/>
      <c r="M33" s="9"/>
    </row>
    <row r="34" spans="1:13" x14ac:dyDescent="0.2">
      <c r="A34" s="6"/>
      <c r="B34" s="247"/>
      <c r="C34" s="8"/>
      <c r="D34" s="8"/>
      <c r="E34" s="8"/>
      <c r="F34" s="8"/>
      <c r="G34" s="8"/>
      <c r="H34" s="8"/>
      <c r="I34" s="8"/>
      <c r="J34" s="8"/>
      <c r="K34" s="8"/>
      <c r="L34" s="8"/>
      <c r="M34" s="9"/>
    </row>
    <row r="35" spans="1:13" ht="13.5" thickBot="1" x14ac:dyDescent="0.25">
      <c r="A35" s="19"/>
      <c r="B35" s="244"/>
      <c r="C35" s="20"/>
      <c r="D35" s="20"/>
      <c r="E35" s="20"/>
      <c r="F35" s="20"/>
      <c r="G35" s="20"/>
      <c r="H35" s="20"/>
      <c r="I35" s="20"/>
      <c r="J35" s="20"/>
      <c r="K35" s="20"/>
      <c r="L35" s="20"/>
      <c r="M35" s="21"/>
    </row>
  </sheetData>
  <mergeCells count="6">
    <mergeCell ref="B21:L22"/>
    <mergeCell ref="B24:L26"/>
    <mergeCell ref="B28:L33"/>
    <mergeCell ref="B11:L12"/>
    <mergeCell ref="B2:L2"/>
    <mergeCell ref="B4:L10"/>
  </mergeCells>
  <printOptions horizontalCentered="1"/>
  <pageMargins left="0.7" right="0.7" top="0.75" bottom="0.75" header="0.3" footer="0.3"/>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Pbm1.1</vt:lpstr>
      <vt:lpstr>Pbm1.2</vt:lpstr>
      <vt:lpstr>Pbm1.3</vt:lpstr>
      <vt:lpstr>Pbm1.4</vt:lpstr>
      <vt:lpstr>Pbm1.5</vt:lpstr>
      <vt:lpstr>Pbm1.6</vt:lpstr>
      <vt:lpstr>Pbm1.7</vt:lpstr>
      <vt:lpstr>Pbm1.8</vt:lpstr>
      <vt:lpstr>Pbm1.9</vt:lpstr>
      <vt:lpstr>Pbm1.10</vt:lpstr>
      <vt:lpstr>Pbm1.11</vt:lpstr>
      <vt:lpstr>Pbm1.12</vt:lpstr>
      <vt:lpstr>Pbm1.13</vt:lpstr>
      <vt:lpstr>Pbm1.14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Moffett</dc:creator>
  <cp:lastModifiedBy>Michael Moffett</cp:lastModifiedBy>
  <cp:lastPrinted>2015-05-13T20:19:25Z</cp:lastPrinted>
  <dcterms:created xsi:type="dcterms:W3CDTF">2002-03-02T16:40:07Z</dcterms:created>
  <dcterms:modified xsi:type="dcterms:W3CDTF">2015-07-06T21:08:50Z</dcterms:modified>
</cp:coreProperties>
</file>