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01"/>
  <workbookPr codeName="ThisWorkbook"/>
  <mc:AlternateContent xmlns:mc="http://schemas.openxmlformats.org/markup-compatibility/2006">
    <mc:Choice Requires="x15">
      <x15ac:absPath xmlns:x15ac="http://schemas.microsoft.com/office/spreadsheetml/2010/11/ac" url="D:\Libraries\My Books\FAME9\Chapter 1\XLSheets\"/>
    </mc:Choice>
  </mc:AlternateContent>
  <xr:revisionPtr revIDLastSave="0" documentId="13_ncr:1_{B6399DC7-9CA0-4061-B0CE-0FBDA4B2C40F}" xr6:coauthVersionLast="44" xr6:coauthVersionMax="44" xr10:uidLastSave="{00000000-0000-0000-0000-000000000000}"/>
  <bookViews>
    <workbookView xWindow="8100" yWindow="1230" windowWidth="22845" windowHeight="17370" xr2:uid="{00000000-000D-0000-FFFF-FFFF00000000}"/>
  </bookViews>
  <sheets>
    <sheet name="Exhibit 1-1" sheetId="1" r:id="rId1"/>
    <sheet name="Exhibit 1-2" sheetId="2" r:id="rId2"/>
    <sheet name="Exhibit 1-3" sheetId="7" r:id="rId3"/>
    <sheet name="Exhibit 1-4" sheetId="3" r:id="rId4"/>
    <sheet name="Exhibit 1-5" sheetId="10" r:id="rId5"/>
    <sheet name="Exhibit 1-5 Array Version" sheetId="12" r:id="rId6"/>
    <sheet name="Exhibit 1-6" sheetId="9" r:id="rId7"/>
    <sheet name="Exhibit 1-7" sheetId="5" r:id="rId8"/>
    <sheet name="Exhibit 1-8" sheetId="6" r:id="rId9"/>
    <sheet name="Exhibit 1-9 Sparklines" sheetId="11" r:id="rId10"/>
  </sheets>
  <externalReferences>
    <externalReference r:id="rId11"/>
  </externalReferences>
  <definedNames>
    <definedName name="_xlnm.Print_Area" localSheetId="0">'Exhibit 1-1'!$A$1:$F$5</definedName>
    <definedName name="_xlnm.Print_Area" localSheetId="1">'Exhibit 1-2'!$A$1:$F$5</definedName>
    <definedName name="_xlnm.Print_Area" localSheetId="2">'Exhibit 1-3'!$A$1:$F$5</definedName>
    <definedName name="_xlnm.Print_Area" localSheetId="3">'Exhibit 1-4'!$A$1:$G$7</definedName>
    <definedName name="_xlnm.Print_Area" localSheetId="4">'Exhibit 1-5'!$A$1:$G$11</definedName>
    <definedName name="_xlnm.Print_Area" localSheetId="5">'Exhibit 1-5 Array Version'!$A$1:$G$11</definedName>
    <definedName name="_xlnm.Print_Area" localSheetId="7">'Exhibit 1-7'!$A$1:$G$20</definedName>
    <definedName name="_xlnm.Print_Area" localSheetId="8">'Exhibit 1-8'!$A$1:$G$20</definedName>
    <definedName name="_xlnm.Print_Area" localSheetId="9">'Exhibit 1-9 Sparklines'!$A$1:$H$7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2" l="1" a="1"/>
  <c r="B7" i="12" s="1"/>
  <c r="B11" i="12" a="1"/>
  <c r="B11" i="12" s="1"/>
  <c r="B9" i="12"/>
  <c r="G6" i="12"/>
  <c r="F6" i="12"/>
  <c r="E6" i="12"/>
  <c r="D6" i="12"/>
  <c r="C6" i="12"/>
  <c r="B6" i="12"/>
  <c r="G5" i="12"/>
  <c r="F5" i="12"/>
  <c r="E5" i="12"/>
  <c r="D5" i="12"/>
  <c r="C5" i="12"/>
  <c r="B5" i="12"/>
  <c r="B8" i="12" s="1"/>
  <c r="G4" i="12"/>
  <c r="F4" i="12"/>
  <c r="E4" i="12"/>
  <c r="D4" i="12"/>
  <c r="C4" i="12"/>
  <c r="B4" i="12"/>
  <c r="B3" i="12"/>
  <c r="B2" i="12"/>
  <c r="B14" i="12" a="1"/>
  <c r="B13" i="12" a="1"/>
  <c r="B13" i="12" l="1"/>
  <c r="B14" i="12"/>
  <c r="B8" i="5"/>
  <c r="B11" i="10" l="1"/>
  <c r="C10" i="10"/>
  <c r="D10" i="10"/>
  <c r="E10" i="10"/>
  <c r="F10" i="10"/>
  <c r="B10" i="10"/>
  <c r="B9" i="10"/>
  <c r="B8" i="10"/>
  <c r="C15" i="3" l="1"/>
  <c r="B13" i="10" a="1"/>
  <c r="B14" i="10" a="1"/>
  <c r="B14" i="10" l="1"/>
  <c r="B13" i="10"/>
  <c r="B4" i="1"/>
  <c r="C4" i="1" s="1"/>
  <c r="D4" i="1" s="1"/>
  <c r="E4" i="1" s="1"/>
  <c r="F4" i="1" s="1"/>
  <c r="C6" i="11" l="1"/>
  <c r="D6" i="11"/>
  <c r="E6" i="11"/>
  <c r="F6" i="11"/>
  <c r="G6" i="11"/>
  <c r="B6" i="11"/>
  <c r="C6" i="10"/>
  <c r="D6" i="10"/>
  <c r="E6" i="10"/>
  <c r="F6" i="10"/>
  <c r="G6" i="10"/>
  <c r="B6" i="10"/>
  <c r="B9" i="11" l="1"/>
  <c r="G5" i="11"/>
  <c r="G7" i="11" s="1"/>
  <c r="F5" i="11"/>
  <c r="E5" i="11"/>
  <c r="D5" i="11"/>
  <c r="C5" i="11"/>
  <c r="C7" i="11" s="1"/>
  <c r="B5" i="11"/>
  <c r="G5" i="10"/>
  <c r="F5" i="10"/>
  <c r="E5" i="10"/>
  <c r="D5" i="10"/>
  <c r="C5" i="10"/>
  <c r="B5" i="10"/>
  <c r="G7" i="10" l="1"/>
  <c r="D7" i="10"/>
  <c r="B10" i="11"/>
  <c r="F10" i="11"/>
  <c r="C10" i="11"/>
  <c r="E10" i="11"/>
  <c r="E7" i="10"/>
  <c r="D7" i="11"/>
  <c r="B8" i="11"/>
  <c r="D10" i="11"/>
  <c r="E7" i="11"/>
  <c r="B7" i="11"/>
  <c r="F7" i="11"/>
  <c r="B7" i="10"/>
  <c r="F7" i="10"/>
  <c r="C7" i="10"/>
  <c r="G5" i="3"/>
  <c r="B5" i="3"/>
  <c r="B7" i="3" s="1"/>
  <c r="C5" i="3"/>
  <c r="C7" i="3" s="1"/>
  <c r="D5" i="3"/>
  <c r="D7" i="3" s="1"/>
  <c r="E5" i="3"/>
  <c r="E7" i="3" s="1"/>
  <c r="F5" i="3"/>
  <c r="F7" i="3" s="1"/>
  <c r="C5" i="6"/>
  <c r="D5" i="6"/>
  <c r="E5" i="6"/>
  <c r="F5" i="6"/>
  <c r="G5" i="6"/>
  <c r="B5" i="6"/>
  <c r="C5" i="5"/>
  <c r="D5" i="5"/>
  <c r="E5" i="5"/>
  <c r="F5" i="5"/>
  <c r="G5" i="5"/>
  <c r="B5" i="5"/>
  <c r="B5" i="7"/>
  <c r="C5" i="7"/>
  <c r="D5" i="7"/>
  <c r="E5" i="7"/>
  <c r="F5" i="7"/>
  <c r="A5" i="7"/>
  <c r="B5" i="2"/>
  <c r="C5" i="2"/>
  <c r="D5" i="2"/>
  <c r="E5" i="2"/>
  <c r="F5" i="2"/>
  <c r="A5" i="2"/>
  <c r="A2" i="2"/>
  <c r="A1" i="2"/>
  <c r="A4" i="2"/>
  <c r="A2" i="7"/>
  <c r="A1" i="7"/>
  <c r="A4" i="7"/>
  <c r="B4" i="5"/>
  <c r="B6" i="5"/>
  <c r="G6" i="5"/>
  <c r="C6" i="5"/>
  <c r="D6" i="5"/>
  <c r="E6" i="5"/>
  <c r="F6" i="5"/>
  <c r="B4" i="6"/>
  <c r="B6" i="6"/>
  <c r="G6" i="6"/>
  <c r="C6" i="6"/>
  <c r="D6" i="6"/>
  <c r="E6" i="6"/>
  <c r="F6" i="6"/>
  <c r="B11" i="11" l="1"/>
  <c r="B4" i="3"/>
  <c r="B4" i="11"/>
  <c r="B4" i="10"/>
  <c r="B2" i="3"/>
  <c r="B2" i="10"/>
  <c r="B2" i="11"/>
  <c r="E10" i="6"/>
  <c r="D7" i="5"/>
  <c r="C10" i="6"/>
  <c r="F7" i="6"/>
  <c r="G7" i="5"/>
  <c r="F7" i="5"/>
  <c r="D7" i="6"/>
  <c r="E7" i="5"/>
  <c r="B10" i="5"/>
  <c r="B8" i="6"/>
  <c r="B2" i="6"/>
  <c r="G7" i="3"/>
  <c r="B7" i="6"/>
  <c r="C4" i="5"/>
  <c r="C4" i="6"/>
  <c r="C7" i="5"/>
  <c r="C10" i="5"/>
  <c r="D10" i="5"/>
  <c r="E10" i="5"/>
  <c r="F10" i="6"/>
  <c r="B10" i="6"/>
  <c r="F10" i="5"/>
  <c r="D10" i="6"/>
  <c r="E7" i="6"/>
  <c r="C7" i="6"/>
  <c r="G7" i="6"/>
  <c r="B9" i="5"/>
  <c r="B2" i="5"/>
  <c r="B9" i="6"/>
  <c r="B7" i="5"/>
  <c r="B4" i="7"/>
  <c r="B4" i="2"/>
  <c r="D4" i="5"/>
  <c r="D4" i="6"/>
  <c r="C4" i="2"/>
  <c r="C4" i="7"/>
  <c r="D4" i="3" l="1"/>
  <c r="D4" i="10"/>
  <c r="D4" i="11"/>
  <c r="C4" i="3"/>
  <c r="C4" i="11"/>
  <c r="C4" i="10"/>
  <c r="B11" i="6"/>
  <c r="B11" i="5"/>
  <c r="D4" i="2"/>
  <c r="D4" i="7"/>
  <c r="E4" i="5"/>
  <c r="E4" i="6"/>
  <c r="E4" i="3" l="1"/>
  <c r="E4" i="10"/>
  <c r="E4" i="11"/>
  <c r="F4" i="5"/>
  <c r="F4" i="6"/>
  <c r="A3" i="1"/>
  <c r="E4" i="2"/>
  <c r="E4" i="7"/>
  <c r="F4" i="3" l="1"/>
  <c r="F4" i="11"/>
  <c r="F4" i="10"/>
  <c r="F4" i="2"/>
  <c r="F4" i="7"/>
  <c r="G4" i="5"/>
  <c r="G4" i="6"/>
  <c r="G4" i="3" l="1"/>
  <c r="G4" i="11"/>
  <c r="G4" i="10"/>
  <c r="A3" i="7"/>
  <c r="A3" i="2"/>
  <c r="B3" i="10" l="1"/>
  <c r="B3" i="11"/>
  <c r="B3" i="6"/>
  <c r="N2" i="6" s="1"/>
  <c r="B3" i="3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R. Mayes, Ph.D.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Timothy R. Mayes, Ph.D.:</t>
        </r>
        <r>
          <rPr>
            <sz val="9"/>
            <color indexed="81"/>
            <rFont val="Tahoma"/>
            <family val="2"/>
          </rPr>
          <t xml:space="preserve">
This is the user-defined function that is introduced in chapter 1. This function used to be called FAME_Geomean.
You must have the FAMEFncs.xlam add-in installed to use this function. See the Appendix for more information.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R. Mayes, Ph.D.</author>
  </authors>
  <commentList>
    <comment ref="A13" authorId="0" shapeId="0" xr:uid="{77A71C77-A81F-403C-A0EA-4F422DAA8783}">
      <text>
        <r>
          <rPr>
            <b/>
            <sz val="9"/>
            <color indexed="81"/>
            <rFont val="Tahoma"/>
            <family val="2"/>
          </rPr>
          <t>Timothy R. Mayes, Ph.D.:</t>
        </r>
        <r>
          <rPr>
            <sz val="9"/>
            <color indexed="81"/>
            <rFont val="Tahoma"/>
            <family val="2"/>
          </rPr>
          <t xml:space="preserve">
This is the user-defined function that is introduced in chapter 1. This function used to be called FAME_Geomean.
You must have the FAMEFncs.xlam add-in installed to use this function. See the Appendix for more information.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<sst xmlns="http://schemas.openxmlformats.org/spreadsheetml/2006/main" count="53" uniqueCount="13">
  <si>
    <t>Microsoft Corporation Sales</t>
  </si>
  <si>
    <t>(Millions of Dollars)</t>
  </si>
  <si>
    <t>Microsoft Corporation Profitability Analysis</t>
  </si>
  <si>
    <t>Sales</t>
  </si>
  <si>
    <t>Net Income</t>
  </si>
  <si>
    <t>Net Profit Margin</t>
  </si>
  <si>
    <t>Sales Growth</t>
  </si>
  <si>
    <t>Net Income Growth</t>
  </si>
  <si>
    <t>% Change in Sales</t>
  </si>
  <si>
    <t>Chart Title</t>
  </si>
  <si>
    <t>Trend</t>
  </si>
  <si>
    <t>Using FAME_CAGR</t>
  </si>
  <si>
    <t>Source: Factset, Retrieved 24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</si>
</sst>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\ ;\(#,##0.0\)"/>
  </numFmts>
  <fonts count="11">
    <font>
      <sz val="11"/>
      <name val="Times New Roman"/>
    </font>
    <font>
      <sz val="11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u/>
      <sz val="11"/>
      <color indexed="12"/>
      <name val="Times New Roman"/>
      <family val="1"/>
    </font>
    <font>
      <sz val="1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1"/>
    <xf numFmtId="0" fontId="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Continuous"/>
    </xf>
    <xf numFmtId="0" fontId="3" fillId="0" borderId="0" xfId="0" applyFont="1"/>
    <xf numFmtId="4" fontId="3" fillId="0" borderId="0" xfId="0" applyNumberFormat="1" applyFont="1"/>
    <xf numFmtId="0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/>
    <xf numFmtId="10" fontId="3" fillId="0" borderId="0" xfId="3" applyNumberFormat="1" applyFont="1"/>
    <xf numFmtId="164" fontId="3" fillId="0" borderId="0" xfId="0" applyNumberFormat="1" applyFont="1"/>
    <xf numFmtId="1" fontId="3" fillId="0" borderId="0" xfId="0" applyNumberFormat="1" applyFont="1"/>
    <xf numFmtId="1" fontId="5" fillId="0" borderId="0" xfId="0" applyNumberFormat="1" applyFont="1" applyAlignment="1">
      <alignment horizontal="center"/>
    </xf>
    <xf numFmtId="10" fontId="0" fillId="0" borderId="0" xfId="3" applyNumberFormat="1" applyFont="1"/>
    <xf numFmtId="4" fontId="0" fillId="0" borderId="0" xfId="0" applyNumberFormat="1"/>
    <xf numFmtId="0" fontId="3" fillId="0" borderId="0" xfId="0" applyNumberFormat="1" applyFont="1" applyAlignment="1"/>
    <xf numFmtId="1" fontId="6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1" fontId="6" fillId="2" borderId="2" xfId="0" applyNumberFormat="1" applyFont="1" applyFill="1" applyBorder="1" applyAlignment="1">
      <alignment horizontal="right"/>
    </xf>
    <xf numFmtId="164" fontId="0" fillId="0" borderId="0" xfId="0" applyNumberFormat="1"/>
    <xf numFmtId="0" fontId="3" fillId="0" borderId="0" xfId="0" applyNumberFormat="1" applyFont="1"/>
    <xf numFmtId="0" fontId="1" fillId="0" borderId="0" xfId="2" applyFont="1" applyAlignment="1" applyProtection="1"/>
  </cellXfs>
  <cellStyles count="4">
    <cellStyle name="comma (0)" xfId="1" xr:uid="{00000000-0005-0000-0000-000000000000}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Microsoft Sales vs. Net Income</a:t>
            </a:r>
          </a:p>
        </c:rich>
      </c:tx>
      <c:layout>
        <c:manualLayout>
          <c:xMode val="edge"/>
          <c:yMode val="edge"/>
          <c:x val="0.32672813173177789"/>
          <c:y val="0.34960233763951137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65815411094816"/>
          <c:y val="0.43108220584320722"/>
          <c:w val="0.76996192911131478"/>
          <c:h val="0.4630252652037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1-4'!$A$5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'Exhibit 1-4'!$B$4:$G$4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1-4'!$B$5:$G$5</c:f>
              <c:numCache>
                <c:formatCode>#,##0.00</c:formatCode>
                <c:ptCount val="6"/>
                <c:pt idx="0">
                  <c:v>125843</c:v>
                </c:pt>
                <c:pt idx="1">
                  <c:v>110360</c:v>
                </c:pt>
                <c:pt idx="2">
                  <c:v>89950</c:v>
                </c:pt>
                <c:pt idx="3">
                  <c:v>85320</c:v>
                </c:pt>
                <c:pt idx="4">
                  <c:v>93580</c:v>
                </c:pt>
                <c:pt idx="5">
                  <c:v>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7-41E6-A856-4E423AC87490}"/>
            </c:ext>
          </c:extLst>
        </c:ser>
        <c:ser>
          <c:idx val="1"/>
          <c:order val="1"/>
          <c:tx>
            <c:strRef>
              <c:f>'Exhibit 1-4'!$A$6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'Exhibit 1-4'!$B$4:$G$4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1-4'!$B$6:$G$6</c:f>
              <c:numCache>
                <c:formatCode>#,##0.00</c:formatCode>
                <c:ptCount val="6"/>
                <c:pt idx="0">
                  <c:v>39240</c:v>
                </c:pt>
                <c:pt idx="1">
                  <c:v>16571</c:v>
                </c:pt>
                <c:pt idx="2">
                  <c:v>21204</c:v>
                </c:pt>
                <c:pt idx="3">
                  <c:v>16798</c:v>
                </c:pt>
                <c:pt idx="4">
                  <c:v>12193</c:v>
                </c:pt>
                <c:pt idx="5">
                  <c:v>22074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7-41E6-A856-4E423AC8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524488"/>
        <c:axId val="531531936"/>
      </c:barChart>
      <c:catAx>
        <c:axId val="53152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31531936"/>
        <c:crosses val="autoZero"/>
        <c:auto val="1"/>
        <c:lblAlgn val="ctr"/>
        <c:lblOffset val="100"/>
        <c:noMultiLvlLbl val="0"/>
      </c:catAx>
      <c:valAx>
        <c:axId val="531531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1524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88853674648991"/>
          <c:y val="0.62111269042515393"/>
          <c:w val="0.12036583119722923"/>
          <c:h val="0.1194908593258876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Microsoft Sales vs. Net Income</a:t>
            </a:r>
          </a:p>
        </c:rich>
      </c:tx>
      <c:layout>
        <c:manualLayout>
          <c:xMode val="edge"/>
          <c:yMode val="edge"/>
          <c:x val="0.32483036222764566"/>
          <c:y val="3.2098752950810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60982699743178"/>
          <c:y val="0.24726666666666666"/>
          <c:w val="0.63511133688934041"/>
          <c:h val="0.530044619422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1-7'!$A$5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'Exhibit 1-7'!$B$4:$G$4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1-7'!$B$5:$G$5</c:f>
              <c:numCache>
                <c:formatCode>#,##0.00</c:formatCode>
                <c:ptCount val="6"/>
                <c:pt idx="0">
                  <c:v>125843</c:v>
                </c:pt>
                <c:pt idx="1">
                  <c:v>110360</c:v>
                </c:pt>
                <c:pt idx="2">
                  <c:v>89950</c:v>
                </c:pt>
                <c:pt idx="3">
                  <c:v>85320</c:v>
                </c:pt>
                <c:pt idx="4">
                  <c:v>93580</c:v>
                </c:pt>
                <c:pt idx="5">
                  <c:v>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B-4377-AC8E-1B0CA3EAE486}"/>
            </c:ext>
          </c:extLst>
        </c:ser>
        <c:ser>
          <c:idx val="1"/>
          <c:order val="1"/>
          <c:tx>
            <c:strRef>
              <c:f>'Exhibit 1-7'!$A$6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'Exhibit 1-7'!$B$4:$G$4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1-7'!$B$6:$G$6</c:f>
              <c:numCache>
                <c:formatCode>#,##0.00</c:formatCode>
                <c:ptCount val="6"/>
                <c:pt idx="0">
                  <c:v>39240</c:v>
                </c:pt>
                <c:pt idx="1">
                  <c:v>16571</c:v>
                </c:pt>
                <c:pt idx="2">
                  <c:v>21204</c:v>
                </c:pt>
                <c:pt idx="3">
                  <c:v>16798</c:v>
                </c:pt>
                <c:pt idx="4">
                  <c:v>12193</c:v>
                </c:pt>
                <c:pt idx="5">
                  <c:v>22074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B-4377-AC8E-1B0CA3EAE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526448"/>
        <c:axId val="531522528"/>
      </c:barChart>
      <c:catAx>
        <c:axId val="53152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1522528"/>
        <c:crosses val="autoZero"/>
        <c:auto val="1"/>
        <c:lblAlgn val="ctr"/>
        <c:lblOffset val="100"/>
        <c:noMultiLvlLbl val="0"/>
      </c:catAx>
      <c:valAx>
        <c:axId val="5315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Millions</a:t>
                </a:r>
                <a:r>
                  <a:rPr lang="en-US" b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15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/>
              <a:t>Microsoft Sales vs. Net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60982699743178"/>
          <c:y val="0.24726666666666666"/>
          <c:w val="0.63511133688934041"/>
          <c:h val="0.53004461942257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'Exhibit 1-7'!$A$5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'Exhibit 1-7'!$B$4:$G$4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xVal>
          <c:yVal>
            <c:numRef>
              <c:f>'Exhibit 1-7'!$B$5:$G$5</c:f>
              <c:numCache>
                <c:formatCode>#,##0.00</c:formatCode>
                <c:ptCount val="6"/>
                <c:pt idx="0">
                  <c:v>125843</c:v>
                </c:pt>
                <c:pt idx="1">
                  <c:v>110360</c:v>
                </c:pt>
                <c:pt idx="2">
                  <c:v>89950</c:v>
                </c:pt>
                <c:pt idx="3">
                  <c:v>85320</c:v>
                </c:pt>
                <c:pt idx="4">
                  <c:v>93580</c:v>
                </c:pt>
                <c:pt idx="5">
                  <c:v>86833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3-4C2E-9FF2-D2642A70F43B}"/>
            </c:ext>
          </c:extLst>
        </c:ser>
        <c:ser>
          <c:idx val="1"/>
          <c:order val="1"/>
          <c:tx>
            <c:strRef>
              <c:f>'Exhibit 1-7'!$A$6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'Exhibit 1-7'!$B$4:$G$4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xVal>
          <c:yVal>
            <c:numRef>
              <c:f>'Exhibit 1-7'!$B$6:$G$6</c:f>
              <c:numCache>
                <c:formatCode>#,##0.00</c:formatCode>
                <c:ptCount val="6"/>
                <c:pt idx="0">
                  <c:v>39240</c:v>
                </c:pt>
                <c:pt idx="1">
                  <c:v>16571</c:v>
                </c:pt>
                <c:pt idx="2">
                  <c:v>21204</c:v>
                </c:pt>
                <c:pt idx="3">
                  <c:v>16798</c:v>
                </c:pt>
                <c:pt idx="4">
                  <c:v>12193</c:v>
                </c:pt>
                <c:pt idx="5">
                  <c:v>22074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3-4C2E-9FF2-D2642A70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03936"/>
        <c:axId val="478202368"/>
      </c:scatterChart>
      <c:valAx>
        <c:axId val="47820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202368"/>
        <c:crosses val="autoZero"/>
        <c:crossBetween val="midCat"/>
      </c:valAx>
      <c:valAx>
        <c:axId val="4782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203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'Exhibit 1-8'!$N$2</c:f>
          <c:strCache>
            <c:ptCount val="1"/>
            <c:pt idx="0">
              <c:v>Microsoft Sales vs. Net Income_x000d_2014 to 2019</c:v>
            </c:pt>
          </c:strCache>
        </c:strRef>
      </c:tx>
      <c:layout>
        <c:manualLayout>
          <c:xMode val="edge"/>
          <c:yMode val="edge"/>
          <c:x val="0.36569124423963134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53274792263871"/>
          <c:y val="0.24726666666666669"/>
          <c:w val="0.79712162995754565"/>
          <c:h val="0.457543832020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1-8'!$A$5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'Exhibit 1-8'!$B$4:$G$4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1-8'!$B$5:$G$5</c:f>
              <c:numCache>
                <c:formatCode>#,##0.00</c:formatCode>
                <c:ptCount val="6"/>
                <c:pt idx="0">
                  <c:v>125843</c:v>
                </c:pt>
                <c:pt idx="1">
                  <c:v>110360</c:v>
                </c:pt>
                <c:pt idx="2">
                  <c:v>89950</c:v>
                </c:pt>
                <c:pt idx="3">
                  <c:v>85320</c:v>
                </c:pt>
                <c:pt idx="4">
                  <c:v>93580</c:v>
                </c:pt>
                <c:pt idx="5">
                  <c:v>86833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4-43EE-82A4-CD3A468D71BC}"/>
            </c:ext>
          </c:extLst>
        </c:ser>
        <c:ser>
          <c:idx val="1"/>
          <c:order val="1"/>
          <c:tx>
            <c:strRef>
              <c:f>'Exhibit 1-8'!$A$6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'Exhibit 1-8'!$B$4:$G$4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cat>
          <c:val>
            <c:numRef>
              <c:f>'Exhibit 1-8'!$B$6:$G$6</c:f>
              <c:numCache>
                <c:formatCode>#,##0.00</c:formatCode>
                <c:ptCount val="6"/>
                <c:pt idx="0">
                  <c:v>39240</c:v>
                </c:pt>
                <c:pt idx="1">
                  <c:v>16571</c:v>
                </c:pt>
                <c:pt idx="2">
                  <c:v>21204</c:v>
                </c:pt>
                <c:pt idx="3">
                  <c:v>16798</c:v>
                </c:pt>
                <c:pt idx="4">
                  <c:v>12193</c:v>
                </c:pt>
                <c:pt idx="5">
                  <c:v>22074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4-43EE-82A4-CD3A468D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208640"/>
        <c:axId val="531525272"/>
      </c:barChart>
      <c:dateAx>
        <c:axId val="47820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437951304474038"/>
              <c:y val="0.79279895013123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1525272"/>
        <c:crosses val="autoZero"/>
        <c:auto val="0"/>
        <c:lblOffset val="100"/>
        <c:baseTimeUnit val="days"/>
      </c:dateAx>
      <c:valAx>
        <c:axId val="531525272"/>
        <c:scaling>
          <c:orientation val="minMax"/>
          <c:max val="15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20864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57607315214633"/>
          <c:y val="0.87416587926509182"/>
          <c:w val="0.21690264288627775"/>
          <c:h val="0.125834062084548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'Exhibit 1-8'!$N$2</c:f>
          <c:strCache>
            <c:ptCount val="1"/>
            <c:pt idx="0">
              <c:v>Microsoft Sales vs. Net Income_x000d_2014 to 2019</c:v>
            </c:pt>
          </c:strCache>
        </c:strRef>
      </c:tx>
      <c:layout>
        <c:manualLayout>
          <c:xMode val="edge"/>
          <c:yMode val="edge"/>
          <c:x val="0.36569124423963134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53274792263871"/>
          <c:y val="0.24726666666666669"/>
          <c:w val="0.79712162995754565"/>
          <c:h val="0.457543832020997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'Exhibit 1-8'!$A$5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'Exhibit 1-8'!$B$4:$G$4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xVal>
          <c:yVal>
            <c:numRef>
              <c:f>'Exhibit 1-8'!$B$5:$G$5</c:f>
              <c:numCache>
                <c:formatCode>#,##0.00</c:formatCode>
                <c:ptCount val="6"/>
                <c:pt idx="0">
                  <c:v>125843</c:v>
                </c:pt>
                <c:pt idx="1">
                  <c:v>110360</c:v>
                </c:pt>
                <c:pt idx="2">
                  <c:v>89950</c:v>
                </c:pt>
                <c:pt idx="3">
                  <c:v>85320</c:v>
                </c:pt>
                <c:pt idx="4">
                  <c:v>93580</c:v>
                </c:pt>
                <c:pt idx="5">
                  <c:v>86833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BB-4935-8E04-71BFCD62A200}"/>
            </c:ext>
          </c:extLst>
        </c:ser>
        <c:ser>
          <c:idx val="1"/>
          <c:order val="1"/>
          <c:tx>
            <c:strRef>
              <c:f>'Exhibit 1-8'!$A$6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'Exhibit 1-8'!$B$4:$G$4</c:f>
              <c:numCache>
                <c:formatCode>0</c:formatCode>
                <c:ptCount val="6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</c:numCache>
            </c:numRef>
          </c:xVal>
          <c:yVal>
            <c:numRef>
              <c:f>'Exhibit 1-8'!$B$6:$G$6</c:f>
              <c:numCache>
                <c:formatCode>#,##0.00</c:formatCode>
                <c:ptCount val="6"/>
                <c:pt idx="0">
                  <c:v>39240</c:v>
                </c:pt>
                <c:pt idx="1">
                  <c:v>16571</c:v>
                </c:pt>
                <c:pt idx="2">
                  <c:v>21204</c:v>
                </c:pt>
                <c:pt idx="3">
                  <c:v>16798</c:v>
                </c:pt>
                <c:pt idx="4">
                  <c:v>12193</c:v>
                </c:pt>
                <c:pt idx="5">
                  <c:v>22074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B-4935-8E04-71BFCD62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27232"/>
        <c:axId val="531526840"/>
      </c:scatterChart>
      <c:valAx>
        <c:axId val="53152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437951304474038"/>
              <c:y val="0.79279895013123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1526840"/>
        <c:crosses val="autoZero"/>
        <c:crossBetween val="midCat"/>
      </c:valAx>
      <c:valAx>
        <c:axId val="531526840"/>
        <c:scaling>
          <c:orientation val="minMax"/>
          <c:max val="15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1527232"/>
        <c:crosses val="autoZero"/>
        <c:crossBetween val="midCat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57607315214633"/>
          <c:y val="0.87416587926509182"/>
          <c:w val="0.29147328935947958"/>
          <c:h val="0.12583414159476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20" workbookViewId="0"/>
  </sheetViews>
  <pageMargins left="0.7" right="0.7" top="0.75" bottom="0.75" header="0.3" footer="0.3"/>
  <pageSetup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aries/OneDrive/Documents/Excel%20Macros/Famefncs%20addin/FameFnc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S Table"/>
    </sheetNames>
    <definedNames>
      <definedName name="FAME_CAGR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"/>
  <sheetViews>
    <sheetView tabSelected="1" zoomScaleNormal="100" workbookViewId="0"/>
  </sheetViews>
  <sheetFormatPr defaultRowHeight="15"/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3" t="s">
        <v>1</v>
      </c>
      <c r="B2" s="3"/>
      <c r="C2" s="3"/>
      <c r="D2" s="3"/>
      <c r="E2" s="3"/>
      <c r="F2" s="3"/>
    </row>
    <row r="3" spans="1:6">
      <c r="A3" s="1" t="str">
        <f>TEXT(F4,"#")&amp;" to "&amp;TEXT(A4,"#")</f>
        <v>2014 to 2019</v>
      </c>
      <c r="B3" s="2"/>
      <c r="C3" s="2"/>
      <c r="D3" s="2"/>
      <c r="E3" s="2"/>
      <c r="F3" s="2"/>
    </row>
    <row r="4" spans="1:6">
      <c r="A4" s="11">
        <v>2019</v>
      </c>
      <c r="B4" s="11">
        <f>A4-1</f>
        <v>2018</v>
      </c>
      <c r="C4" s="11">
        <f>B4-1</f>
        <v>2017</v>
      </c>
      <c r="D4" s="11">
        <f>C4-1</f>
        <v>2016</v>
      </c>
      <c r="E4" s="11">
        <f>D4-1</f>
        <v>2015</v>
      </c>
      <c r="F4" s="11">
        <f>E4-1</f>
        <v>2014</v>
      </c>
    </row>
    <row r="5" spans="1:6">
      <c r="A5" s="20">
        <v>125843</v>
      </c>
      <c r="B5" s="20">
        <v>110360</v>
      </c>
      <c r="C5" s="20">
        <v>89950</v>
      </c>
      <c r="D5" s="20">
        <v>85320</v>
      </c>
      <c r="E5" s="20">
        <v>93580</v>
      </c>
      <c r="F5" s="20">
        <v>86833</v>
      </c>
    </row>
    <row r="12" spans="1:6">
      <c r="A12" s="21" t="s">
        <v>12</v>
      </c>
    </row>
  </sheetData>
  <phoneticPr fontId="3" type="noConversion"/>
  <printOptions headings="1" gridLines="1" gridLinesSet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"/>
  <sheetViews>
    <sheetView zoomScaleNormal="100" workbookViewId="0"/>
  </sheetViews>
  <sheetFormatPr defaultRowHeight="15"/>
  <cols>
    <col min="1" max="2" width="10" bestFit="1" customWidth="1"/>
    <col min="6" max="6" width="9" bestFit="1" customWidth="1"/>
  </cols>
  <sheetData>
    <row r="1" spans="1:6">
      <c r="A1" s="5" t="str">
        <f>'Exhibit 1-1'!A1</f>
        <v>Microsoft Corporation Sales</v>
      </c>
      <c r="B1" s="2"/>
      <c r="C1" s="2"/>
      <c r="D1" s="2"/>
      <c r="E1" s="2"/>
      <c r="F1" s="2"/>
    </row>
    <row r="2" spans="1:6">
      <c r="A2" s="6" t="str">
        <f>'Exhibit 1-1'!A2</f>
        <v>(Millions of Dollars)</v>
      </c>
      <c r="B2" s="7"/>
      <c r="C2" s="7"/>
      <c r="D2" s="7"/>
      <c r="E2" s="7"/>
      <c r="F2" s="7"/>
    </row>
    <row r="3" spans="1:6">
      <c r="A3" s="5" t="str">
        <f>'Exhibit 1-1'!A3</f>
        <v>2014 to 2019</v>
      </c>
      <c r="B3" s="2"/>
      <c r="C3" s="2"/>
      <c r="D3" s="2"/>
      <c r="E3" s="2"/>
      <c r="F3" s="2"/>
    </row>
    <row r="4" spans="1:6">
      <c r="A4" s="12">
        <f>'Exhibit 1-1'!A4</f>
        <v>2019</v>
      </c>
      <c r="B4" s="12">
        <f>'Exhibit 1-1'!B4</f>
        <v>2018</v>
      </c>
      <c r="C4" s="12">
        <f>'Exhibit 1-1'!C4</f>
        <v>2017</v>
      </c>
      <c r="D4" s="12">
        <f>'Exhibit 1-1'!D4</f>
        <v>2016</v>
      </c>
      <c r="E4" s="12">
        <f>'Exhibit 1-1'!E4</f>
        <v>2015</v>
      </c>
      <c r="F4" s="12">
        <f>'Exhibit 1-1'!F4</f>
        <v>2014</v>
      </c>
    </row>
    <row r="5" spans="1:6">
      <c r="A5" s="8">
        <f>'Exhibit 1-1'!A5</f>
        <v>125843</v>
      </c>
      <c r="B5" s="8">
        <f>'Exhibit 1-1'!B5</f>
        <v>110360</v>
      </c>
      <c r="C5" s="8">
        <f>'Exhibit 1-1'!C5</f>
        <v>89950</v>
      </c>
      <c r="D5" s="8">
        <f>'Exhibit 1-1'!D5</f>
        <v>85320</v>
      </c>
      <c r="E5" s="8">
        <f>'Exhibit 1-1'!E5</f>
        <v>93580</v>
      </c>
      <c r="F5" s="8">
        <f>'Exhibit 1-1'!F5</f>
        <v>86833</v>
      </c>
    </row>
  </sheetData>
  <phoneticPr fontId="3" type="noConversion"/>
  <printOptions headings="1" gridLines="1" gridLinesSet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5"/>
  <sheetViews>
    <sheetView zoomScaleNormal="100" workbookViewId="0"/>
  </sheetViews>
  <sheetFormatPr defaultRowHeight="15"/>
  <cols>
    <col min="1" max="2" width="10" bestFit="1" customWidth="1"/>
  </cols>
  <sheetData>
    <row r="1" spans="1:6">
      <c r="A1" s="5" t="str">
        <f>'Exhibit 1-1'!A1</f>
        <v>Microsoft Corporation Sales</v>
      </c>
      <c r="B1" s="2"/>
      <c r="C1" s="2"/>
      <c r="D1" s="2"/>
      <c r="E1" s="2"/>
      <c r="F1" s="2"/>
    </row>
    <row r="2" spans="1:6">
      <c r="A2" s="6" t="str">
        <f>'Exhibit 1-1'!A2</f>
        <v>(Millions of Dollars)</v>
      </c>
      <c r="B2" s="7"/>
      <c r="C2" s="7"/>
      <c r="D2" s="7"/>
      <c r="E2" s="7"/>
      <c r="F2" s="7"/>
    </row>
    <row r="3" spans="1:6" ht="15.75" thickBot="1">
      <c r="A3" s="5" t="str">
        <f>'Exhibit 1-1'!A3</f>
        <v>2014 to 2019</v>
      </c>
      <c r="B3" s="2"/>
      <c r="C3" s="2"/>
      <c r="D3" s="2"/>
      <c r="E3" s="2"/>
      <c r="F3" s="2"/>
    </row>
    <row r="4" spans="1:6" ht="15.75" thickBot="1">
      <c r="A4" s="16">
        <f>'Exhibit 1-1'!A4</f>
        <v>2019</v>
      </c>
      <c r="B4" s="16">
        <f>'Exhibit 1-1'!B4</f>
        <v>2018</v>
      </c>
      <c r="C4" s="16">
        <f>'Exhibit 1-1'!C4</f>
        <v>2017</v>
      </c>
      <c r="D4" s="16">
        <f>'Exhibit 1-1'!D4</f>
        <v>2016</v>
      </c>
      <c r="E4" s="16">
        <f>'Exhibit 1-1'!E4</f>
        <v>2015</v>
      </c>
      <c r="F4" s="16">
        <f>'Exhibit 1-1'!F4</f>
        <v>2014</v>
      </c>
    </row>
    <row r="5" spans="1:6">
      <c r="A5" s="8">
        <f>'Exhibit 1-1'!A5</f>
        <v>125843</v>
      </c>
      <c r="B5" s="8">
        <f>'Exhibit 1-1'!B5</f>
        <v>110360</v>
      </c>
      <c r="C5" s="8">
        <f>'Exhibit 1-1'!C5</f>
        <v>89950</v>
      </c>
      <c r="D5" s="8">
        <f>'Exhibit 1-1'!D5</f>
        <v>85320</v>
      </c>
      <c r="E5" s="8">
        <f>'Exhibit 1-1'!E5</f>
        <v>93580</v>
      </c>
      <c r="F5" s="8">
        <f>'Exhibit 1-1'!F5</f>
        <v>86833</v>
      </c>
    </row>
  </sheetData>
  <phoneticPr fontId="5" type="noConversion"/>
  <printOptions headings="1" gridLines="1"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5"/>
  <sheetViews>
    <sheetView zoomScaleNormal="100" workbookViewId="0"/>
  </sheetViews>
  <sheetFormatPr defaultRowHeight="15"/>
  <cols>
    <col min="1" max="1" width="16.5703125" customWidth="1"/>
    <col min="2" max="3" width="10" bestFit="1" customWidth="1"/>
  </cols>
  <sheetData>
    <row r="1" spans="1:11">
      <c r="A1" s="3"/>
      <c r="B1" s="5" t="s">
        <v>2</v>
      </c>
      <c r="C1" s="2"/>
      <c r="D1" s="2"/>
      <c r="E1" s="2"/>
      <c r="F1" s="2"/>
      <c r="G1" s="2"/>
    </row>
    <row r="2" spans="1:11">
      <c r="A2" s="3"/>
      <c r="B2" s="6" t="str">
        <f>'Exhibit 1-2'!A2</f>
        <v>(Millions of Dollars)</v>
      </c>
      <c r="C2" s="7"/>
      <c r="D2" s="7"/>
      <c r="E2" s="7"/>
      <c r="F2" s="7"/>
      <c r="G2" s="7"/>
    </row>
    <row r="3" spans="1:11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11" ht="15.75" thickBot="1">
      <c r="A4" s="17"/>
      <c r="B4" s="18">
        <f>'Exhibit 1-2'!A4</f>
        <v>2019</v>
      </c>
      <c r="C4" s="18">
        <f>'Exhibit 1-2'!B4</f>
        <v>2018</v>
      </c>
      <c r="D4" s="18">
        <f>'Exhibit 1-2'!C4</f>
        <v>2017</v>
      </c>
      <c r="E4" s="18">
        <f>'Exhibit 1-2'!D4</f>
        <v>2016</v>
      </c>
      <c r="F4" s="18">
        <f>'Exhibit 1-2'!E4</f>
        <v>2015</v>
      </c>
      <c r="G4" s="18">
        <f>'Exhibit 1-2'!F4</f>
        <v>2014</v>
      </c>
    </row>
    <row r="5" spans="1:11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11">
      <c r="A6" s="3" t="s">
        <v>4</v>
      </c>
      <c r="B6" s="4">
        <v>39240</v>
      </c>
      <c r="C6" s="4">
        <v>16571</v>
      </c>
      <c r="D6" s="4">
        <v>21204</v>
      </c>
      <c r="E6" s="4">
        <v>16798</v>
      </c>
      <c r="F6" s="4">
        <v>12193</v>
      </c>
      <c r="G6" s="4">
        <v>22074</v>
      </c>
      <c r="H6" s="4"/>
      <c r="I6" s="4"/>
      <c r="K6" s="4"/>
    </row>
    <row r="7" spans="1:11">
      <c r="A7" s="3" t="s">
        <v>5</v>
      </c>
      <c r="B7" s="9">
        <f>B6/B5</f>
        <v>0.31181710544090652</v>
      </c>
      <c r="C7" s="9">
        <f t="shared" ref="C7:G7" si="0">C6/C5</f>
        <v>0.15015404131931859</v>
      </c>
      <c r="D7" s="9">
        <f t="shared" si="0"/>
        <v>0.23573096164535853</v>
      </c>
      <c r="E7" s="9">
        <f t="shared" si="0"/>
        <v>0.19688232536333802</v>
      </c>
      <c r="F7" s="9">
        <f t="shared" si="0"/>
        <v>0.13029493481513144</v>
      </c>
      <c r="G7" s="9">
        <f t="shared" si="0"/>
        <v>0.25421210829983992</v>
      </c>
      <c r="K7" s="4"/>
    </row>
    <row r="8" spans="1:11">
      <c r="K8" s="4"/>
    </row>
    <row r="9" spans="1:11">
      <c r="K9" s="4"/>
    </row>
    <row r="10" spans="1:11">
      <c r="K10" s="4"/>
    </row>
    <row r="11" spans="1:11">
      <c r="K11" s="4"/>
    </row>
    <row r="15" spans="1:11">
      <c r="C15" t="str">
        <f>""</f>
        <v/>
      </c>
    </row>
  </sheetData>
  <phoneticPr fontId="3" type="noConversion"/>
  <printOptions headings="1" gridLines="1" gridLinesSet="0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17"/>
  <sheetViews>
    <sheetView zoomScaleNormal="100" workbookViewId="0"/>
  </sheetViews>
  <sheetFormatPr defaultRowHeight="15"/>
  <cols>
    <col min="1" max="1" width="18.85546875" customWidth="1"/>
    <col min="2" max="3" width="10.7109375" bestFit="1" customWidth="1"/>
  </cols>
  <sheetData>
    <row r="1" spans="1:10">
      <c r="A1" s="3"/>
      <c r="B1" s="5" t="s">
        <v>2</v>
      </c>
      <c r="C1" s="2"/>
      <c r="D1" s="2"/>
      <c r="E1" s="2"/>
      <c r="F1" s="2"/>
      <c r="G1" s="2"/>
    </row>
    <row r="2" spans="1:10">
      <c r="A2" s="3"/>
      <c r="B2" s="6" t="str">
        <f>'Exhibit 1-2'!A2</f>
        <v>(Millions of Dollars)</v>
      </c>
      <c r="C2" s="7"/>
      <c r="D2" s="7"/>
      <c r="E2" s="7"/>
      <c r="F2" s="7"/>
      <c r="G2" s="7"/>
    </row>
    <row r="3" spans="1:10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10" ht="15.75" thickBot="1">
      <c r="A4" s="17"/>
      <c r="B4" s="18">
        <f>'Exhibit 1-2'!A4</f>
        <v>2019</v>
      </c>
      <c r="C4" s="18">
        <f>'Exhibit 1-2'!B4</f>
        <v>2018</v>
      </c>
      <c r="D4" s="18">
        <f>'Exhibit 1-2'!C4</f>
        <v>2017</v>
      </c>
      <c r="E4" s="18">
        <f>'Exhibit 1-2'!D4</f>
        <v>2016</v>
      </c>
      <c r="F4" s="18">
        <f>'Exhibit 1-2'!E4</f>
        <v>2015</v>
      </c>
      <c r="G4" s="18">
        <f>'Exhibit 1-2'!F4</f>
        <v>2014</v>
      </c>
    </row>
    <row r="5" spans="1:10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10">
      <c r="A6" s="3" t="s">
        <v>4</v>
      </c>
      <c r="B6" s="4">
        <f>'Exhibit 1-4'!B6</f>
        <v>39240</v>
      </c>
      <c r="C6" s="4">
        <f>'Exhibit 1-4'!C6</f>
        <v>16571</v>
      </c>
      <c r="D6" s="4">
        <f>'Exhibit 1-4'!D6</f>
        <v>21204</v>
      </c>
      <c r="E6" s="4">
        <f>'Exhibit 1-4'!E6</f>
        <v>16798</v>
      </c>
      <c r="F6" s="4">
        <f>'Exhibit 1-4'!F6</f>
        <v>12193</v>
      </c>
      <c r="G6" s="4">
        <f>'Exhibit 1-4'!G6</f>
        <v>22074</v>
      </c>
      <c r="H6" s="4"/>
      <c r="J6" s="4"/>
    </row>
    <row r="7" spans="1:10">
      <c r="A7" s="3" t="s">
        <v>5</v>
      </c>
      <c r="B7" s="9">
        <f>B6/B5</f>
        <v>0.31181710544090652</v>
      </c>
      <c r="C7" s="9">
        <f t="shared" ref="C7:G7" si="0">C6/C5</f>
        <v>0.15015404131931859</v>
      </c>
      <c r="D7" s="9">
        <f t="shared" si="0"/>
        <v>0.23573096164535853</v>
      </c>
      <c r="E7" s="9">
        <f t="shared" si="0"/>
        <v>0.19688232536333802</v>
      </c>
      <c r="F7" s="9">
        <f t="shared" si="0"/>
        <v>0.13029493481513144</v>
      </c>
      <c r="G7" s="9">
        <f t="shared" si="0"/>
        <v>0.25421210829983992</v>
      </c>
      <c r="J7" s="4"/>
    </row>
    <row r="8" spans="1:10">
      <c r="A8" s="3" t="s">
        <v>6</v>
      </c>
      <c r="B8" s="9">
        <f>(B5/G5)^(1/(COUNT(B5:G5)-1))-1</f>
        <v>7.703260637666598E-2</v>
      </c>
      <c r="C8" s="3"/>
      <c r="D8" s="3"/>
      <c r="E8" s="3"/>
      <c r="F8" s="3"/>
      <c r="G8" s="10"/>
      <c r="J8" s="4"/>
    </row>
    <row r="9" spans="1:10">
      <c r="A9" s="3" t="s">
        <v>7</v>
      </c>
      <c r="B9" s="9">
        <f>(B6/G6)^(1/(COUNT(B6:G6)-1))-1</f>
        <v>0.12193989693243368</v>
      </c>
      <c r="C9" s="3"/>
      <c r="D9" s="3"/>
      <c r="E9" s="3"/>
      <c r="F9" s="3"/>
      <c r="G9" s="3"/>
      <c r="J9" s="4"/>
    </row>
    <row r="10" spans="1:10">
      <c r="A10" s="3" t="s">
        <v>8</v>
      </c>
      <c r="B10" s="10">
        <f>B5/C5</f>
        <v>1.1402953968829286</v>
      </c>
      <c r="C10" s="10">
        <f t="shared" ref="C10:F10" si="1">C5/D5</f>
        <v>1.2269038354641468</v>
      </c>
      <c r="D10" s="10">
        <f t="shared" si="1"/>
        <v>1.0542662916080638</v>
      </c>
      <c r="E10" s="10">
        <f t="shared" si="1"/>
        <v>0.91173327634109858</v>
      </c>
      <c r="F10" s="10">
        <f t="shared" si="1"/>
        <v>1.0777008740916472</v>
      </c>
      <c r="J10" s="4"/>
    </row>
    <row r="11" spans="1:10">
      <c r="A11" s="3" t="s">
        <v>6</v>
      </c>
      <c r="B11" s="9">
        <f>GEOMEAN(B10:F10)-1</f>
        <v>7.703260637666598E-2</v>
      </c>
      <c r="C11" s="3"/>
      <c r="D11" s="3"/>
      <c r="E11" s="3"/>
      <c r="F11" s="3"/>
      <c r="J11" s="4"/>
    </row>
    <row r="12" spans="1:10">
      <c r="B12" s="13"/>
    </row>
    <row r="13" spans="1:10">
      <c r="A13" t="s">
        <v>11</v>
      </c>
      <c r="B13" s="13" cm="1">
        <f t="array" ref="B13">[1]!FAME_CAGR(B5:G5)</f>
        <v>7.7032611930336614E-2</v>
      </c>
    </row>
    <row r="14" spans="1:10">
      <c r="A14" t="s">
        <v>11</v>
      </c>
      <c r="B14" s="13" cm="1">
        <f t="array" ref="B14">[1]!FAME_CAGR(B6:G6)</f>
        <v>0.12193988945985512</v>
      </c>
    </row>
    <row r="17" spans="7:7">
      <c r="G17" s="13"/>
    </row>
  </sheetData>
  <printOptions headings="1" gridLines="1" gridLinesSet="0"/>
  <pageMargins left="0.75" right="0.75" top="1" bottom="1" header="0.5" footer="0.5"/>
  <pageSetup paperSize="9" orientation="portrait" r:id="rId1"/>
  <headerFooter alignWithMargins="0"/>
  <legacyDrawing r:id="rId2"/>
  <webPublishItems count="1">
    <webPublishItem id="25017" divId="Chapter 1 Worksheets_25017" sourceType="sheet" destinationFile="C:\Users\Tim\Documents\My Books\FAME6\Chapter 01\XLSheets\Chapter 1 Worksheets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3C5F-6876-448F-8F68-4EC4F24BE5D6}">
  <dimension ref="A1:J17"/>
  <sheetViews>
    <sheetView zoomScaleNormal="100" workbookViewId="0"/>
  </sheetViews>
  <sheetFormatPr defaultRowHeight="15"/>
  <cols>
    <col min="1" max="1" width="18.85546875" customWidth="1"/>
    <col min="2" max="3" width="10.7109375" bestFit="1" customWidth="1"/>
  </cols>
  <sheetData>
    <row r="1" spans="1:10">
      <c r="A1" s="3"/>
      <c r="B1" s="5" t="s">
        <v>2</v>
      </c>
      <c r="C1" s="2"/>
      <c r="D1" s="2"/>
      <c r="E1" s="2"/>
      <c r="F1" s="2"/>
      <c r="G1" s="2"/>
    </row>
    <row r="2" spans="1:10">
      <c r="A2" s="3"/>
      <c r="B2" s="6" t="str">
        <f>'Exhibit 1-2'!A2</f>
        <v>(Millions of Dollars)</v>
      </c>
      <c r="C2" s="7"/>
      <c r="D2" s="7"/>
      <c r="E2" s="7"/>
      <c r="F2" s="7"/>
      <c r="G2" s="7"/>
    </row>
    <row r="3" spans="1:10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10" ht="15.75" thickBot="1">
      <c r="A4" s="17"/>
      <c r="B4" s="18">
        <f>'Exhibit 1-2'!A4</f>
        <v>2019</v>
      </c>
      <c r="C4" s="18">
        <f>'Exhibit 1-2'!B4</f>
        <v>2018</v>
      </c>
      <c r="D4" s="18">
        <f>'Exhibit 1-2'!C4</f>
        <v>2017</v>
      </c>
      <c r="E4" s="18">
        <f>'Exhibit 1-2'!D4</f>
        <v>2016</v>
      </c>
      <c r="F4" s="18">
        <f>'Exhibit 1-2'!E4</f>
        <v>2015</v>
      </c>
      <c r="G4" s="18">
        <f>'Exhibit 1-2'!F4</f>
        <v>2014</v>
      </c>
    </row>
    <row r="5" spans="1:10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10">
      <c r="A6" s="3" t="s">
        <v>4</v>
      </c>
      <c r="B6" s="4">
        <f>'Exhibit 1-4'!B6</f>
        <v>39240</v>
      </c>
      <c r="C6" s="4">
        <f>'Exhibit 1-4'!C6</f>
        <v>16571</v>
      </c>
      <c r="D6" s="4">
        <f>'Exhibit 1-4'!D6</f>
        <v>21204</v>
      </c>
      <c r="E6" s="4">
        <f>'Exhibit 1-4'!E6</f>
        <v>16798</v>
      </c>
      <c r="F6" s="4">
        <f>'Exhibit 1-4'!F6</f>
        <v>12193</v>
      </c>
      <c r="G6" s="4">
        <f>'Exhibit 1-4'!G6</f>
        <v>22074</v>
      </c>
      <c r="H6" s="4"/>
      <c r="J6" s="4"/>
    </row>
    <row r="7" spans="1:10">
      <c r="A7" s="3" t="s">
        <v>5</v>
      </c>
      <c r="B7" s="9" cm="1">
        <f t="array" ref="B7:G7">B6:G6/B5:G5</f>
        <v>0.31181710544090652</v>
      </c>
      <c r="C7" s="9">
        <v>0.15015404131931859</v>
      </c>
      <c r="D7" s="9">
        <v>0.23573096164535853</v>
      </c>
      <c r="E7" s="9">
        <v>0.19688232536333802</v>
      </c>
      <c r="F7" s="9">
        <v>0.13029493481513144</v>
      </c>
      <c r="G7" s="9">
        <v>0.25421210829983992</v>
      </c>
      <c r="J7" s="4"/>
    </row>
    <row r="8" spans="1:10">
      <c r="A8" s="3" t="s">
        <v>6</v>
      </c>
      <c r="B8" s="9">
        <f>(B5/G5)^(1/(COUNT(B5:G5)-1))-1</f>
        <v>7.703260637666598E-2</v>
      </c>
      <c r="C8" s="3"/>
      <c r="D8" s="3"/>
      <c r="E8" s="3"/>
      <c r="F8" s="3"/>
      <c r="G8" s="10"/>
      <c r="J8" s="4"/>
    </row>
    <row r="9" spans="1:10">
      <c r="A9" s="3" t="s">
        <v>7</v>
      </c>
      <c r="B9" s="9">
        <f>(B6/G6)^(1/(COUNT(B6:G6)-1))-1</f>
        <v>0.12193989693243368</v>
      </c>
      <c r="C9" s="3"/>
      <c r="D9" s="3"/>
      <c r="E9" s="3"/>
      <c r="F9" s="3"/>
      <c r="G9" s="3"/>
      <c r="J9" s="4"/>
    </row>
    <row r="10" spans="1:10">
      <c r="A10" s="3" t="s">
        <v>8</v>
      </c>
      <c r="B10" s="10"/>
      <c r="C10" s="10"/>
      <c r="D10" s="10"/>
      <c r="E10" s="10"/>
      <c r="F10" s="10"/>
      <c r="J10" s="4"/>
    </row>
    <row r="11" spans="1:10">
      <c r="A11" s="3" t="s">
        <v>6</v>
      </c>
      <c r="B11" s="9" cm="1">
        <f t="array" ref="B11">GEOMEAN(B5:F5/C5:G5)-1</f>
        <v>7.703260637666598E-2</v>
      </c>
      <c r="C11" s="3"/>
      <c r="D11" s="3"/>
      <c r="E11" s="3"/>
      <c r="F11" s="3"/>
      <c r="J11" s="4"/>
    </row>
    <row r="12" spans="1:10">
      <c r="B12" s="13"/>
    </row>
    <row r="13" spans="1:10">
      <c r="A13" t="s">
        <v>11</v>
      </c>
      <c r="B13" s="13" cm="1">
        <f t="array" ref="B13">[1]!FAME_CAGR(B5:G5)</f>
        <v>7.7032611930336614E-2</v>
      </c>
    </row>
    <row r="14" spans="1:10">
      <c r="A14" t="s">
        <v>11</v>
      </c>
      <c r="B14" s="13" cm="1">
        <f t="array" ref="B14">[1]!FAME_CAGR(B6:G6)</f>
        <v>0.12193988945985512</v>
      </c>
    </row>
    <row r="17" spans="7:7">
      <c r="G17" s="13"/>
    </row>
  </sheetData>
  <printOptions headings="1" gridLines="1" gridLinesSet="0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G21"/>
  <sheetViews>
    <sheetView showGridLines="0" zoomScaleNormal="100" workbookViewId="0"/>
  </sheetViews>
  <sheetFormatPr defaultRowHeight="15"/>
  <cols>
    <col min="1" max="1" width="18.5703125" customWidth="1"/>
    <col min="2" max="7" width="10.140625" bestFit="1" customWidth="1"/>
  </cols>
  <sheetData>
    <row r="1" spans="1:7">
      <c r="A1" s="3"/>
      <c r="B1" s="5" t="s">
        <v>2</v>
      </c>
      <c r="C1" s="2"/>
      <c r="D1" s="2"/>
      <c r="E1" s="2"/>
      <c r="F1" s="2"/>
      <c r="G1" s="2"/>
    </row>
    <row r="2" spans="1:7">
      <c r="A2" s="3"/>
      <c r="B2" s="6" t="str">
        <f>'Exhibit 1-2'!A2</f>
        <v>(Millions of Dollars)</v>
      </c>
      <c r="C2" s="7"/>
      <c r="D2" s="7"/>
      <c r="E2" s="7"/>
      <c r="F2" s="7"/>
      <c r="G2" s="7"/>
    </row>
    <row r="3" spans="1:7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7" ht="15.75" thickBot="1">
      <c r="A4" s="17"/>
      <c r="B4" s="16">
        <f>'Exhibit 1-1'!A4</f>
        <v>2019</v>
      </c>
      <c r="C4" s="16">
        <f>'Exhibit 1-1'!B4</f>
        <v>2018</v>
      </c>
      <c r="D4" s="16">
        <f>'Exhibit 1-1'!C4</f>
        <v>2017</v>
      </c>
      <c r="E4" s="16">
        <f>'Exhibit 1-1'!D4</f>
        <v>2016</v>
      </c>
      <c r="F4" s="16">
        <f>'Exhibit 1-1'!E4</f>
        <v>2015</v>
      </c>
      <c r="G4" s="16">
        <f>'Exhibit 1-1'!F4</f>
        <v>2014</v>
      </c>
    </row>
    <row r="5" spans="1:7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7">
      <c r="A6" s="3" t="s">
        <v>4</v>
      </c>
      <c r="B6" s="4">
        <f>'Exhibit 1-4'!B6</f>
        <v>39240</v>
      </c>
      <c r="C6" s="4">
        <f>'Exhibit 1-4'!C6</f>
        <v>16571</v>
      </c>
      <c r="D6" s="4">
        <f>'Exhibit 1-4'!D6</f>
        <v>21204</v>
      </c>
      <c r="E6" s="4">
        <f>'Exhibit 1-4'!E6</f>
        <v>16798</v>
      </c>
      <c r="F6" s="4">
        <f>'Exhibit 1-4'!F6</f>
        <v>12193</v>
      </c>
      <c r="G6" s="4">
        <f>'Exhibit 1-4'!G6</f>
        <v>22074</v>
      </c>
    </row>
    <row r="7" spans="1:7">
      <c r="A7" s="3" t="s">
        <v>5</v>
      </c>
      <c r="B7" s="9">
        <f t="shared" ref="B7:G7" si="0">B6/B5</f>
        <v>0.31181710544090652</v>
      </c>
      <c r="C7" s="9">
        <f t="shared" si="0"/>
        <v>0.15015404131931859</v>
      </c>
      <c r="D7" s="9">
        <f t="shared" si="0"/>
        <v>0.23573096164535853</v>
      </c>
      <c r="E7" s="9">
        <f t="shared" si="0"/>
        <v>0.19688232536333802</v>
      </c>
      <c r="F7" s="9">
        <f t="shared" si="0"/>
        <v>0.13029493481513144</v>
      </c>
      <c r="G7" s="9">
        <f t="shared" si="0"/>
        <v>0.25421210829983992</v>
      </c>
    </row>
    <row r="8" spans="1:7">
      <c r="A8" s="3" t="s">
        <v>6</v>
      </c>
      <c r="B8" s="9">
        <f>(B5/G5)^(1/5)-1</f>
        <v>7.703260637666598E-2</v>
      </c>
      <c r="C8" s="3"/>
      <c r="D8" s="3"/>
      <c r="E8" s="3"/>
      <c r="F8" s="3"/>
      <c r="G8" s="3"/>
    </row>
    <row r="9" spans="1:7">
      <c r="A9" s="3" t="s">
        <v>7</v>
      </c>
      <c r="B9" s="9">
        <f>(B6/G6)^(1/5)-1</f>
        <v>0.12193989693243368</v>
      </c>
      <c r="C9" s="3"/>
      <c r="D9" s="3"/>
      <c r="E9" s="3"/>
      <c r="F9" s="3"/>
      <c r="G9" s="3"/>
    </row>
    <row r="10" spans="1:7">
      <c r="A10" s="3" t="s">
        <v>8</v>
      </c>
      <c r="B10" s="10">
        <f>B5/C5</f>
        <v>1.1402953968829286</v>
      </c>
      <c r="C10" s="10">
        <f>C5/D5</f>
        <v>1.2269038354641468</v>
      </c>
      <c r="D10" s="10">
        <f>D5/E5</f>
        <v>1.0542662916080638</v>
      </c>
      <c r="E10" s="10">
        <f>E5/F5</f>
        <v>0.91173327634109858</v>
      </c>
      <c r="F10" s="10">
        <f>F5/G5</f>
        <v>1.0777008740916472</v>
      </c>
      <c r="G10" s="10"/>
    </row>
    <row r="11" spans="1:7">
      <c r="A11" s="3" t="s">
        <v>6</v>
      </c>
      <c r="B11" s="9">
        <f>GEOMEAN(B10:F10)-1</f>
        <v>7.703260637666598E-2</v>
      </c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</sheetData>
  <phoneticPr fontId="3" type="noConversion"/>
  <printOptions headings="1"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N21"/>
  <sheetViews>
    <sheetView zoomScaleNormal="100" workbookViewId="0"/>
  </sheetViews>
  <sheetFormatPr defaultRowHeight="15"/>
  <cols>
    <col min="1" max="1" width="18.5703125" customWidth="1"/>
    <col min="2" max="2" width="10.85546875" bestFit="1" customWidth="1"/>
    <col min="3" max="3" width="10.140625" bestFit="1" customWidth="1"/>
    <col min="4" max="6" width="10.85546875" bestFit="1" customWidth="1"/>
    <col min="7" max="7" width="10.42578125" bestFit="1" customWidth="1"/>
    <col min="13" max="13" width="12.42578125" customWidth="1"/>
  </cols>
  <sheetData>
    <row r="1" spans="1:14">
      <c r="A1" s="3"/>
      <c r="B1" s="5" t="s">
        <v>2</v>
      </c>
      <c r="C1" s="2"/>
      <c r="D1" s="2"/>
      <c r="E1" s="2"/>
      <c r="F1" s="2"/>
      <c r="G1" s="2"/>
    </row>
    <row r="2" spans="1:14">
      <c r="A2" s="3"/>
      <c r="B2" s="6" t="str">
        <f>'Exhibit 1-2'!A2</f>
        <v>(Millions of Dollars)</v>
      </c>
      <c r="C2" s="7"/>
      <c r="D2" s="7"/>
      <c r="E2" s="7"/>
      <c r="F2" s="7"/>
      <c r="G2" s="7"/>
      <c r="M2" t="s">
        <v>9</v>
      </c>
      <c r="N2" t="str">
        <f>"Microsoft Sales vs. Net Income"&amp;CHAR(13)&amp;B3</f>
        <v>Microsoft Sales vs. Net Income_x000D_2014 to 2019</v>
      </c>
    </row>
    <row r="3" spans="1:14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14" ht="15.75" thickBot="1">
      <c r="A4" s="17"/>
      <c r="B4" s="16">
        <f>'Exhibit 1-1'!A4</f>
        <v>2019</v>
      </c>
      <c r="C4" s="16">
        <f>'Exhibit 1-1'!B4</f>
        <v>2018</v>
      </c>
      <c r="D4" s="16">
        <f>'Exhibit 1-1'!C4</f>
        <v>2017</v>
      </c>
      <c r="E4" s="16">
        <f>'Exhibit 1-1'!D4</f>
        <v>2016</v>
      </c>
      <c r="F4" s="16">
        <f>'Exhibit 1-1'!E4</f>
        <v>2015</v>
      </c>
      <c r="G4" s="16">
        <f>'Exhibit 1-1'!F4</f>
        <v>2014</v>
      </c>
    </row>
    <row r="5" spans="1:14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14">
      <c r="A6" s="3" t="s">
        <v>4</v>
      </c>
      <c r="B6" s="4">
        <f>'Exhibit 1-4'!B6</f>
        <v>39240</v>
      </c>
      <c r="C6" s="4">
        <f>'Exhibit 1-4'!C6</f>
        <v>16571</v>
      </c>
      <c r="D6" s="4">
        <f>'Exhibit 1-4'!D6</f>
        <v>21204</v>
      </c>
      <c r="E6" s="4">
        <f>'Exhibit 1-4'!E6</f>
        <v>16798</v>
      </c>
      <c r="F6" s="4">
        <f>'Exhibit 1-4'!F6</f>
        <v>12193</v>
      </c>
      <c r="G6" s="4">
        <f>'Exhibit 1-4'!G6</f>
        <v>22074</v>
      </c>
    </row>
    <row r="7" spans="1:14">
      <c r="A7" s="3" t="s">
        <v>5</v>
      </c>
      <c r="B7" s="9">
        <f t="shared" ref="B7:G7" si="0">B6/B5</f>
        <v>0.31181710544090652</v>
      </c>
      <c r="C7" s="9">
        <f t="shared" si="0"/>
        <v>0.15015404131931859</v>
      </c>
      <c r="D7" s="9">
        <f t="shared" si="0"/>
        <v>0.23573096164535853</v>
      </c>
      <c r="E7" s="9">
        <f t="shared" si="0"/>
        <v>0.19688232536333802</v>
      </c>
      <c r="F7" s="9">
        <f t="shared" si="0"/>
        <v>0.13029493481513144</v>
      </c>
      <c r="G7" s="9">
        <f t="shared" si="0"/>
        <v>0.25421210829983992</v>
      </c>
    </row>
    <row r="8" spans="1:14">
      <c r="A8" s="3" t="s">
        <v>6</v>
      </c>
      <c r="B8" s="9">
        <f>(B5/G5)^(1/5)-1</f>
        <v>7.703260637666598E-2</v>
      </c>
      <c r="C8" s="3"/>
      <c r="D8" s="3"/>
      <c r="E8" s="3"/>
      <c r="F8" s="3"/>
      <c r="G8" s="3"/>
    </row>
    <row r="9" spans="1:14">
      <c r="A9" s="3" t="s">
        <v>7</v>
      </c>
      <c r="B9" s="9">
        <f>(B6/G6)^(1/5)-1</f>
        <v>0.12193989693243368</v>
      </c>
      <c r="C9" s="3"/>
      <c r="D9" s="3"/>
      <c r="E9" s="3"/>
      <c r="F9" s="3"/>
      <c r="G9" s="3"/>
    </row>
    <row r="10" spans="1:14">
      <c r="A10" s="3" t="s">
        <v>8</v>
      </c>
      <c r="B10" s="10">
        <f>B5/C5</f>
        <v>1.1402953968829286</v>
      </c>
      <c r="C10" s="10">
        <f>C5/D5</f>
        <v>1.2269038354641468</v>
      </c>
      <c r="D10" s="10">
        <f>D5/E5</f>
        <v>1.0542662916080638</v>
      </c>
      <c r="E10" s="10">
        <f>E5/F5</f>
        <v>0.91173327634109858</v>
      </c>
      <c r="F10" s="10">
        <f>F5/G5</f>
        <v>1.0777008740916472</v>
      </c>
      <c r="G10" s="3"/>
    </row>
    <row r="11" spans="1:14">
      <c r="A11" s="3" t="s">
        <v>6</v>
      </c>
      <c r="B11" s="9">
        <f>GEOMEAN(B10:F10)-1</f>
        <v>7.703260637666598E-2</v>
      </c>
      <c r="C11" s="3"/>
      <c r="D11" s="3"/>
      <c r="E11" s="3"/>
      <c r="F11" s="3"/>
      <c r="G11" s="3"/>
    </row>
    <row r="12" spans="1:14">
      <c r="A12" s="3"/>
      <c r="B12" s="3"/>
      <c r="C12" s="3"/>
      <c r="D12" s="3"/>
      <c r="E12" s="3"/>
      <c r="F12" s="3"/>
      <c r="G12" s="3"/>
    </row>
    <row r="13" spans="1:14">
      <c r="A13" s="3"/>
      <c r="B13" s="3"/>
      <c r="C13" s="3"/>
      <c r="D13" s="3"/>
      <c r="E13" s="3"/>
      <c r="F13" s="3"/>
      <c r="G13" s="3"/>
    </row>
    <row r="14" spans="1:14">
      <c r="A14" s="3"/>
      <c r="B14" s="3"/>
      <c r="C14" s="3"/>
      <c r="D14" s="3"/>
      <c r="E14" s="3"/>
      <c r="F14" s="3"/>
      <c r="G14" s="3"/>
    </row>
    <row r="15" spans="1:14">
      <c r="A15" s="3"/>
      <c r="B15" s="3"/>
      <c r="C15" s="3"/>
      <c r="D15" s="3"/>
      <c r="E15" s="3"/>
      <c r="F15" s="3"/>
      <c r="G15" s="3"/>
    </row>
    <row r="16" spans="1:14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</sheetData>
  <phoneticPr fontId="3" type="noConversion"/>
  <printOptions headings="1" gridLines="1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7"/>
  <sheetViews>
    <sheetView zoomScaleNormal="100" workbookViewId="0"/>
  </sheetViews>
  <sheetFormatPr defaultRowHeight="15"/>
  <cols>
    <col min="1" max="1" width="18.85546875" customWidth="1"/>
    <col min="2" max="2" width="10.140625" bestFit="1" customWidth="1"/>
    <col min="3" max="3" width="10" bestFit="1" customWidth="1"/>
    <col min="8" max="8" width="10.5703125" customWidth="1"/>
  </cols>
  <sheetData>
    <row r="1" spans="1:11">
      <c r="A1" s="3"/>
      <c r="B1" s="5" t="s">
        <v>2</v>
      </c>
      <c r="C1" s="2"/>
      <c r="D1" s="2"/>
      <c r="E1" s="2"/>
      <c r="F1" s="2"/>
      <c r="G1" s="2"/>
    </row>
    <row r="2" spans="1:11">
      <c r="A2" s="3"/>
      <c r="B2" s="6" t="str">
        <f>'Exhibit 1-2'!A2</f>
        <v>(Millions of Dollars)</v>
      </c>
      <c r="C2" s="7"/>
      <c r="D2" s="7"/>
      <c r="E2" s="7"/>
      <c r="F2" s="7"/>
      <c r="G2" s="7"/>
    </row>
    <row r="3" spans="1:11" ht="15.75" thickBot="1">
      <c r="A3" s="3"/>
      <c r="B3" s="5" t="str">
        <f>'Exhibit 1-2'!A3</f>
        <v>2014 to 2019</v>
      </c>
      <c r="C3" s="2"/>
      <c r="D3" s="2"/>
      <c r="E3" s="2"/>
      <c r="F3" s="2"/>
      <c r="G3" s="2"/>
    </row>
    <row r="4" spans="1:11" ht="15.75" thickBot="1">
      <c r="A4" s="17"/>
      <c r="B4" s="18">
        <f>'Exhibit 1-2'!A4</f>
        <v>2019</v>
      </c>
      <c r="C4" s="18">
        <f>'Exhibit 1-2'!B4</f>
        <v>2018</v>
      </c>
      <c r="D4" s="18">
        <f>'Exhibit 1-2'!C4</f>
        <v>2017</v>
      </c>
      <c r="E4" s="18">
        <f>'Exhibit 1-2'!D4</f>
        <v>2016</v>
      </c>
      <c r="F4" s="18">
        <f>'Exhibit 1-2'!E4</f>
        <v>2015</v>
      </c>
      <c r="G4" s="18">
        <f>'Exhibit 1-2'!F4</f>
        <v>2014</v>
      </c>
      <c r="H4" s="16" t="s">
        <v>10</v>
      </c>
    </row>
    <row r="5" spans="1:11">
      <c r="A5" s="3" t="s">
        <v>3</v>
      </c>
      <c r="B5" s="8">
        <f>'Exhibit 1-1'!A5</f>
        <v>125843</v>
      </c>
      <c r="C5" s="8">
        <f>'Exhibit 1-1'!B5</f>
        <v>110360</v>
      </c>
      <c r="D5" s="8">
        <f>'Exhibit 1-1'!C5</f>
        <v>89950</v>
      </c>
      <c r="E5" s="8">
        <f>'Exhibit 1-1'!D5</f>
        <v>85320</v>
      </c>
      <c r="F5" s="8">
        <f>'Exhibit 1-1'!E5</f>
        <v>93580</v>
      </c>
      <c r="G5" s="8">
        <f>'Exhibit 1-1'!F5</f>
        <v>86833</v>
      </c>
    </row>
    <row r="6" spans="1:11">
      <c r="A6" s="3" t="s">
        <v>4</v>
      </c>
      <c r="B6" s="4">
        <f>'Exhibit 1-4'!B6</f>
        <v>39240</v>
      </c>
      <c r="C6" s="4">
        <f>'Exhibit 1-4'!C6</f>
        <v>16571</v>
      </c>
      <c r="D6" s="4">
        <f>'Exhibit 1-4'!D6</f>
        <v>21204</v>
      </c>
      <c r="E6" s="4">
        <f>'Exhibit 1-4'!E6</f>
        <v>16798</v>
      </c>
      <c r="F6" s="4">
        <f>'Exhibit 1-4'!F6</f>
        <v>12193</v>
      </c>
      <c r="G6" s="4">
        <f>'Exhibit 1-4'!G6</f>
        <v>22074</v>
      </c>
      <c r="I6" s="4"/>
    </row>
    <row r="7" spans="1:11">
      <c r="A7" s="3" t="s">
        <v>5</v>
      </c>
      <c r="B7" s="9">
        <f>B6/B5</f>
        <v>0.31181710544090652</v>
      </c>
      <c r="C7" s="9">
        <f t="shared" ref="C7:G7" si="0">C6/C5</f>
        <v>0.15015404131931859</v>
      </c>
      <c r="D7" s="9">
        <f t="shared" si="0"/>
        <v>0.23573096164535853</v>
      </c>
      <c r="E7" s="9">
        <f t="shared" si="0"/>
        <v>0.19688232536333802</v>
      </c>
      <c r="F7" s="9">
        <f t="shared" si="0"/>
        <v>0.13029493481513144</v>
      </c>
      <c r="G7" s="9">
        <f t="shared" si="0"/>
        <v>0.25421210829983992</v>
      </c>
    </row>
    <row r="8" spans="1:11">
      <c r="A8" s="3" t="s">
        <v>6</v>
      </c>
      <c r="B8" s="9">
        <f>(B5/G5)^(1/5)-1</f>
        <v>7.703260637666598E-2</v>
      </c>
      <c r="C8" s="3"/>
      <c r="D8" s="3"/>
      <c r="E8" s="3"/>
      <c r="F8" s="3"/>
      <c r="G8" s="10"/>
      <c r="K8" s="4"/>
    </row>
    <row r="9" spans="1:11">
      <c r="A9" s="3" t="s">
        <v>7</v>
      </c>
      <c r="B9" s="9">
        <f>(B6/G6)^(1/5)-1</f>
        <v>0.12193989693243368</v>
      </c>
      <c r="C9" s="3"/>
      <c r="D9" s="3"/>
      <c r="E9" s="3"/>
      <c r="F9" s="3"/>
      <c r="G9" s="3"/>
      <c r="K9" s="4"/>
    </row>
    <row r="10" spans="1:11">
      <c r="A10" s="3" t="s">
        <v>8</v>
      </c>
      <c r="B10" s="10">
        <f>B5/C5</f>
        <v>1.1402953968829286</v>
      </c>
      <c r="C10" s="10">
        <f t="shared" ref="C10:F10" si="1">C5/D5</f>
        <v>1.2269038354641468</v>
      </c>
      <c r="D10" s="10">
        <f t="shared" si="1"/>
        <v>1.0542662916080638</v>
      </c>
      <c r="E10" s="10">
        <f t="shared" si="1"/>
        <v>0.91173327634109858</v>
      </c>
      <c r="F10" s="10">
        <f t="shared" si="1"/>
        <v>1.0777008740916472</v>
      </c>
      <c r="K10" s="4"/>
    </row>
    <row r="11" spans="1:11">
      <c r="A11" s="3" t="s">
        <v>6</v>
      </c>
      <c r="B11" s="9">
        <f>GEOMEAN(B10:F10)-1</f>
        <v>7.703260637666598E-2</v>
      </c>
      <c r="C11" s="3"/>
      <c r="D11" s="3"/>
      <c r="E11" s="3"/>
      <c r="F11" s="3"/>
      <c r="K11" s="4"/>
    </row>
    <row r="12" spans="1:11">
      <c r="B12" s="13"/>
    </row>
    <row r="13" spans="1:11">
      <c r="B13" s="14"/>
    </row>
    <row r="14" spans="1:11">
      <c r="B14" s="14"/>
      <c r="D14" s="14"/>
    </row>
    <row r="15" spans="1:11">
      <c r="B15" s="19"/>
      <c r="C15" s="19"/>
      <c r="D15" s="19"/>
    </row>
    <row r="16" spans="1:11">
      <c r="B16" s="14"/>
    </row>
    <row r="17" spans="7:7">
      <c r="G17" s="13"/>
    </row>
  </sheetData>
  <printOptions headings="1" gridLines="1"/>
  <pageMargins left="0.75" right="0.75" top="1" bottom="1" header="0.5" footer="0.5"/>
  <pageSetup paperSize="3" orientation="portrait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markers="1" rightToLeft="1" xr2:uid="{00000000-0003-0000-0800-000000000000}">
          <x14:colorSeries rgb="FF00B0F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'Exhibit 1-9 Sparklines'!B5:G5</xm:f>
              <xm:sqref>H5</xm:sqref>
            </x14:sparkline>
            <x14:sparkline>
              <xm:f>'Exhibit 1-9 Sparklines'!B6:G6</xm:f>
              <xm:sqref>H6</xm:sqref>
            </x14:sparkline>
            <x14:sparkline>
              <xm:f>'Exhibit 1-9 Sparklines'!B7:G7</xm:f>
              <xm:sqref>H7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Exhibit 1-1</vt:lpstr>
      <vt:lpstr>Exhibit 1-2</vt:lpstr>
      <vt:lpstr>Exhibit 1-3</vt:lpstr>
      <vt:lpstr>Exhibit 1-4</vt:lpstr>
      <vt:lpstr>Exhibit 1-5</vt:lpstr>
      <vt:lpstr>Exhibit 1-5 Array Version</vt:lpstr>
      <vt:lpstr>Exhibit 1-7</vt:lpstr>
      <vt:lpstr>Exhibit 1-8</vt:lpstr>
      <vt:lpstr>Exhibit 1-9 Sparklines</vt:lpstr>
      <vt:lpstr>Exhibit 1-6</vt:lpstr>
      <vt:lpstr>'Exhibit 1-1'!Print_Area</vt:lpstr>
      <vt:lpstr>'Exhibit 1-2'!Print_Area</vt:lpstr>
      <vt:lpstr>'Exhibit 1-3'!Print_Area</vt:lpstr>
      <vt:lpstr>'Exhibit 1-4'!Print_Area</vt:lpstr>
      <vt:lpstr>'Exhibit 1-5'!Print_Area</vt:lpstr>
      <vt:lpstr>'Exhibit 1-5 Array Version'!Print_Area</vt:lpstr>
      <vt:lpstr>'Exhibit 1-7'!Print_Area</vt:lpstr>
      <vt:lpstr>'Exhibit 1-8'!Print_Area</vt:lpstr>
      <vt:lpstr>'Exhibit 1-9 Sparklines'!Print_Area</vt:lpstr>
    </vt:vector>
  </TitlesOfParts>
  <Company>Mayes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</dc:creator>
  <cp:lastModifiedBy>Timothy R. Mayes, Ph.D.</cp:lastModifiedBy>
  <cp:lastPrinted>2019-07-27T21:31:54Z</cp:lastPrinted>
  <dcterms:created xsi:type="dcterms:W3CDTF">1995-10-30T21:47:33Z</dcterms:created>
  <dcterms:modified xsi:type="dcterms:W3CDTF">2019-08-09T00:56:35Z</dcterms:modified>
</cp:coreProperties>
</file>