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im\Documents\My Books\FAME8\Chapter 1\XLSheets\"/>
    </mc:Choice>
  </mc:AlternateContent>
  <bookViews>
    <workbookView xWindow="240" yWindow="105" windowWidth="14265" windowHeight="8835"/>
  </bookViews>
  <sheets>
    <sheet name="Prob 1" sheetId="4" r:id="rId1"/>
    <sheet name="Prob 2" sheetId="1" r:id="rId2"/>
    <sheet name="Prob 3" sheetId="8" r:id="rId3"/>
    <sheet name="Prob 4" sheetId="6" r:id="rId4"/>
  </sheets>
  <calcPr calcId="171027" iterate="1"/>
</workbook>
</file>

<file path=xl/calcChain.xml><?xml version="1.0" encoding="utf-8"?>
<calcChain xmlns="http://schemas.openxmlformats.org/spreadsheetml/2006/main">
  <c r="D10" i="4" l="1"/>
  <c r="D9" i="4"/>
  <c r="D5" i="4"/>
  <c r="D6" i="4"/>
  <c r="D7" i="4"/>
  <c r="D8" i="4"/>
  <c r="D4" i="4"/>
  <c r="A54" i="6" l="1"/>
  <c r="A55" i="6"/>
  <c r="A56" i="6"/>
  <c r="A57" i="6"/>
  <c r="A58" i="6"/>
  <c r="A59" i="6"/>
  <c r="A60" i="6"/>
  <c r="A61" i="6"/>
  <c r="A62" i="6"/>
  <c r="A63" i="6"/>
  <c r="A53" i="6"/>
  <c r="C37" i="6"/>
  <c r="D37" i="6"/>
  <c r="E37" i="6"/>
  <c r="C38" i="6"/>
  <c r="D38" i="6"/>
  <c r="E38" i="6"/>
  <c r="C39" i="6"/>
  <c r="D39" i="6"/>
  <c r="E39" i="6"/>
  <c r="C40" i="6"/>
  <c r="D40" i="6"/>
  <c r="E40" i="6"/>
  <c r="C41" i="6"/>
  <c r="D41" i="6"/>
  <c r="E41" i="6"/>
  <c r="C42" i="6"/>
  <c r="D42" i="6"/>
  <c r="E42" i="6"/>
  <c r="C43" i="6"/>
  <c r="D43" i="6"/>
  <c r="E43" i="6"/>
  <c r="C44" i="6"/>
  <c r="D44" i="6"/>
  <c r="E44" i="6"/>
  <c r="C45" i="6"/>
  <c r="D45" i="6"/>
  <c r="E45" i="6"/>
  <c r="C46" i="6"/>
  <c r="D46" i="6"/>
  <c r="E46" i="6"/>
  <c r="C47" i="6"/>
  <c r="D47" i="6"/>
  <c r="E47" i="6"/>
  <c r="B38" i="6"/>
  <c r="B39" i="6"/>
  <c r="B40" i="6"/>
  <c r="B56" i="6" s="1"/>
  <c r="B41" i="6"/>
  <c r="F57" i="6" s="1"/>
  <c r="B42" i="6"/>
  <c r="B43" i="6"/>
  <c r="B44" i="6"/>
  <c r="B60" i="6" s="1"/>
  <c r="B45" i="6"/>
  <c r="B46" i="6"/>
  <c r="B47" i="6"/>
  <c r="A38" i="6"/>
  <c r="A39" i="6"/>
  <c r="A40" i="6"/>
  <c r="A41" i="6"/>
  <c r="A42" i="6"/>
  <c r="A43" i="6"/>
  <c r="A44" i="6"/>
  <c r="A45" i="6"/>
  <c r="A46" i="6"/>
  <c r="A47" i="6"/>
  <c r="A37" i="6"/>
  <c r="C21" i="6"/>
  <c r="D21" i="6"/>
  <c r="E21" i="6"/>
  <c r="C22" i="6"/>
  <c r="D22" i="6"/>
  <c r="E22" i="6"/>
  <c r="C23" i="6"/>
  <c r="D23" i="6"/>
  <c r="E23" i="6"/>
  <c r="C24" i="6"/>
  <c r="D24" i="6"/>
  <c r="E24" i="6"/>
  <c r="C25" i="6"/>
  <c r="D25" i="6"/>
  <c r="E25" i="6"/>
  <c r="C26" i="6"/>
  <c r="D26" i="6"/>
  <c r="E26" i="6"/>
  <c r="C27" i="6"/>
  <c r="D27" i="6"/>
  <c r="E27" i="6"/>
  <c r="C28" i="6"/>
  <c r="D28" i="6"/>
  <c r="E28" i="6"/>
  <c r="C29" i="6"/>
  <c r="D29" i="6"/>
  <c r="E29" i="6"/>
  <c r="C30" i="6"/>
  <c r="D30" i="6"/>
  <c r="E30" i="6"/>
  <c r="C31" i="6"/>
  <c r="D31" i="6"/>
  <c r="E31" i="6"/>
  <c r="B22" i="6"/>
  <c r="B23" i="6"/>
  <c r="B24" i="6"/>
  <c r="B25" i="6"/>
  <c r="B26" i="6"/>
  <c r="B27" i="6"/>
  <c r="B28" i="6"/>
  <c r="B29" i="6"/>
  <c r="B30" i="6"/>
  <c r="B31" i="6"/>
  <c r="A22" i="6"/>
  <c r="A23" i="6"/>
  <c r="A24" i="6"/>
  <c r="A25" i="6"/>
  <c r="A26" i="6"/>
  <c r="A27" i="6"/>
  <c r="A28" i="6"/>
  <c r="A29" i="6"/>
  <c r="A30" i="6"/>
  <c r="A31" i="6"/>
  <c r="A21" i="6"/>
  <c r="B61" i="6" l="1"/>
  <c r="F55" i="6"/>
  <c r="B58" i="6"/>
  <c r="F62" i="6"/>
  <c r="F54" i="6"/>
  <c r="F60" i="6"/>
  <c r="F58" i="6"/>
  <c r="B63" i="6"/>
  <c r="B55" i="6"/>
  <c r="B59" i="6"/>
  <c r="B57" i="6"/>
  <c r="F59" i="6"/>
  <c r="B62" i="6"/>
  <c r="B54" i="6"/>
  <c r="E54" i="6" s="1"/>
  <c r="F56" i="6"/>
  <c r="F63" i="6"/>
  <c r="F61" i="6"/>
  <c r="C63" i="6" a="1"/>
  <c r="C63" i="6" s="1"/>
  <c r="C61" i="6" a="1"/>
  <c r="C61" i="6" s="1"/>
  <c r="C59" i="6" a="1"/>
  <c r="C59" i="6" s="1"/>
  <c r="C57" i="6" a="1"/>
  <c r="C57" i="6" s="1"/>
  <c r="C55" i="6" a="1"/>
  <c r="C55" i="6" s="1"/>
  <c r="C62" i="6" a="1"/>
  <c r="C62" i="6" s="1"/>
  <c r="C60" i="6" a="1"/>
  <c r="C60" i="6" s="1"/>
  <c r="E60" i="6" s="1"/>
  <c r="C58" i="6" a="1"/>
  <c r="C58" i="6" s="1"/>
  <c r="C56" i="6" a="1"/>
  <c r="C56" i="6" s="1"/>
  <c r="E56" i="6" s="1"/>
  <c r="C54" i="6" a="1"/>
  <c r="C54" i="6" s="1"/>
  <c r="G1" i="4"/>
  <c r="N1" i="4"/>
  <c r="B20" i="6"/>
  <c r="B36" i="6" s="1"/>
  <c r="C4" i="6"/>
  <c r="C20" i="6" s="1"/>
  <c r="C36" i="6" s="1"/>
  <c r="A17" i="6"/>
  <c r="A33" i="6" s="1"/>
  <c r="A49" i="6" s="1"/>
  <c r="A34" i="8"/>
  <c r="A33" i="8"/>
  <c r="A32" i="8"/>
  <c r="A31" i="8"/>
  <c r="F30" i="8"/>
  <c r="E30" i="8"/>
  <c r="D30" i="8"/>
  <c r="C30" i="8"/>
  <c r="B30" i="8"/>
  <c r="A30" i="8"/>
  <c r="F29" i="8"/>
  <c r="E29" i="8"/>
  <c r="D29" i="8"/>
  <c r="C29" i="8"/>
  <c r="B29" i="8"/>
  <c r="A29" i="8"/>
  <c r="B28" i="8"/>
  <c r="A27" i="8"/>
  <c r="E8" i="8"/>
  <c r="D8" i="8"/>
  <c r="C8" i="8"/>
  <c r="B8" i="8"/>
  <c r="B7" i="8"/>
  <c r="B6" i="8"/>
  <c r="F5" i="8"/>
  <c r="E5" i="8"/>
  <c r="D5" i="8"/>
  <c r="C5" i="8"/>
  <c r="B5" i="8"/>
  <c r="C2" i="8"/>
  <c r="C28" i="8" s="1"/>
  <c r="B21" i="6"/>
  <c r="B37" i="6"/>
  <c r="B10" i="4"/>
  <c r="B9" i="4"/>
  <c r="A4" i="4"/>
  <c r="A5" i="4" s="1"/>
  <c r="A6" i="4" s="1"/>
  <c r="A7" i="4" s="1"/>
  <c r="A8" i="4" s="1"/>
  <c r="C2" i="1"/>
  <c r="D2" i="1" s="1"/>
  <c r="A34" i="1"/>
  <c r="A33" i="1"/>
  <c r="A32" i="1"/>
  <c r="B5" i="1"/>
  <c r="C5" i="1"/>
  <c r="D5" i="1"/>
  <c r="E5" i="1"/>
  <c r="F5" i="1"/>
  <c r="A31" i="1"/>
  <c r="B30" i="1"/>
  <c r="C30" i="1"/>
  <c r="D30" i="1"/>
  <c r="E30" i="1"/>
  <c r="F30" i="1"/>
  <c r="A30" i="1"/>
  <c r="B29" i="1"/>
  <c r="C29" i="1"/>
  <c r="D29" i="1"/>
  <c r="E29" i="1"/>
  <c r="F29" i="1"/>
  <c r="A29" i="1"/>
  <c r="B28" i="1"/>
  <c r="A27" i="1"/>
  <c r="C5" i="4"/>
  <c r="C6" i="4"/>
  <c r="C7" i="4"/>
  <c r="C8" i="4"/>
  <c r="C4" i="4"/>
  <c r="B8" i="1"/>
  <c r="C8" i="1"/>
  <c r="D8" i="1"/>
  <c r="E8" i="1"/>
  <c r="B7" i="1"/>
  <c r="B6" i="1"/>
  <c r="E62" i="6" l="1"/>
  <c r="E57" i="6"/>
  <c r="E58" i="6"/>
  <c r="E59" i="6"/>
  <c r="E61" i="6"/>
  <c r="E63" i="6"/>
  <c r="E55" i="6"/>
  <c r="B33" i="1" a="1"/>
  <c r="B33" i="1" s="1"/>
  <c r="B32" i="1" a="1"/>
  <c r="B32" i="1" s="1"/>
  <c r="B10" i="8" a="1"/>
  <c r="B10" i="8" s="1"/>
  <c r="B10" i="1"/>
  <c r="F53" i="6"/>
  <c r="B31" i="1" a="1"/>
  <c r="B31" i="1" s="1"/>
  <c r="B33" i="8" a="1"/>
  <c r="B33" i="8" s="1"/>
  <c r="B34" i="1" a="1"/>
  <c r="B34" i="1" s="1"/>
  <c r="D2" i="8"/>
  <c r="B32" i="8" a="1"/>
  <c r="B32" i="8" s="1"/>
  <c r="D4" i="6"/>
  <c r="B53" i="6"/>
  <c r="B9" i="8"/>
  <c r="B34" i="8" a="1"/>
  <c r="B34" i="8" s="1"/>
  <c r="B31" i="8" a="1"/>
  <c r="B9" i="1"/>
  <c r="C9" i="4" a="1"/>
  <c r="C9" i="4" s="1"/>
  <c r="C28" i="1"/>
  <c r="D28" i="1"/>
  <c r="E2" i="1"/>
  <c r="C10" i="4" a="1"/>
  <c r="C10" i="4" s="1"/>
  <c r="C53" i="6" a="1"/>
  <c r="C53" i="6" s="1"/>
  <c r="E53" i="6" l="1"/>
  <c r="C31" i="1"/>
  <c r="D28" i="8"/>
  <c r="E2" i="8"/>
  <c r="D31" i="1"/>
  <c r="E31" i="1"/>
  <c r="F31" i="1"/>
  <c r="D20" i="6"/>
  <c r="D36" i="6" s="1"/>
  <c r="E4" i="6"/>
  <c r="D31" i="8"/>
  <c r="E31" i="8"/>
  <c r="F31" i="8"/>
  <c r="B31" i="8"/>
  <c r="C31" i="8"/>
  <c r="F2" i="1"/>
  <c r="F28" i="1" s="1"/>
  <c r="E28" i="1"/>
  <c r="E28" i="8" l="1"/>
  <c r="F2" i="8"/>
  <c r="F28" i="8" s="1"/>
  <c r="F4" i="6"/>
  <c r="A3" i="6" s="1"/>
  <c r="E20" i="6"/>
  <c r="A19" i="6" l="1"/>
  <c r="E36" i="6"/>
  <c r="A35" i="6" l="1"/>
  <c r="A51" i="6"/>
</calcChain>
</file>

<file path=xl/comments1.xml><?xml version="1.0" encoding="utf-8"?>
<comments xmlns="http://schemas.openxmlformats.org/spreadsheetml/2006/main">
  <authors>
    <author>Timothy R. Mayes, Ph.D.</author>
  </authors>
  <commentList>
    <comment ref="A26" authorId="0" shapeId="0">
      <text>
        <r>
          <rPr>
            <b/>
            <sz val="8"/>
            <color indexed="81"/>
            <rFont val="Tahoma"/>
            <family val="2"/>
          </rPr>
          <t>Timothy R. Mayes, Ph.D.:</t>
        </r>
        <r>
          <rPr>
            <sz val="8"/>
            <color indexed="81"/>
            <rFont val="Tahoma"/>
            <family val="2"/>
          </rPr>
          <t xml:space="preserve">
I provide this solution for instructors who wish to introduce their students to the simplicity of array formulas prior to their introduction in the book.  As can be seen, the array formula method provides the same solution in a more economical way.</t>
        </r>
      </text>
    </comment>
  </commentList>
</comments>
</file>

<file path=xl/comments2.xml><?xml version="1.0" encoding="utf-8"?>
<comments xmlns="http://schemas.openxmlformats.org/spreadsheetml/2006/main">
  <authors>
    <author>Timothy R. Mayes, Ph.D.</author>
  </authors>
  <commentList>
    <comment ref="A26" authorId="0" shapeId="0">
      <text>
        <r>
          <rPr>
            <b/>
            <sz val="8"/>
            <color indexed="81"/>
            <rFont val="Tahoma"/>
            <family val="2"/>
          </rPr>
          <t>Timothy R. Mayes, Ph.D.:</t>
        </r>
        <r>
          <rPr>
            <sz val="8"/>
            <color indexed="81"/>
            <rFont val="Tahoma"/>
            <family val="2"/>
          </rPr>
          <t xml:space="preserve">
I provide this solution for instructors who wish to introduce their students to the simplicity of array formulas prior to their introduction in the book.  As can be seen, the array formula method provides the same solution in a more economical way.</t>
        </r>
      </text>
    </comment>
  </commentList>
</comments>
</file>

<file path=xl/sharedStrings.xml><?xml version="1.0" encoding="utf-8"?>
<sst xmlns="http://schemas.openxmlformats.org/spreadsheetml/2006/main" count="52" uniqueCount="37">
  <si>
    <t>Sales</t>
  </si>
  <si>
    <t>Net Income</t>
  </si>
  <si>
    <t>Net Profit Margin</t>
  </si>
  <si>
    <t>Sales Growth</t>
  </si>
  <si>
    <t>Net Income Growth</t>
  </si>
  <si>
    <t>Alternative Solution Using Array Formulas</t>
  </si>
  <si>
    <t>Change in Sales</t>
  </si>
  <si>
    <t>Sales Growth (arithmetic)</t>
  </si>
  <si>
    <t>DATE</t>
  </si>
  <si>
    <t>CLOSE</t>
  </si>
  <si>
    <t>Return</t>
  </si>
  <si>
    <t>One possible alternative chart</t>
  </si>
  <si>
    <t>Total Return</t>
  </si>
  <si>
    <t>Compound Annual Return</t>
  </si>
  <si>
    <t>Fiscal Year</t>
  </si>
  <si>
    <t>EBIT</t>
  </si>
  <si>
    <t>Total Assets</t>
  </si>
  <si>
    <t>Total Liabilities</t>
  </si>
  <si>
    <t>Net Cash from Operating Activities</t>
  </si>
  <si>
    <t>Selected Financial Data</t>
  </si>
  <si>
    <t>Annual Growth Rates</t>
  </si>
  <si>
    <t>Annual Growth Relatives</t>
  </si>
  <si>
    <t>Arithmetic Average Growth Rates</t>
  </si>
  <si>
    <t>Arithmetic</t>
  </si>
  <si>
    <t>Geometric</t>
  </si>
  <si>
    <t>Accounts Payable</t>
  </si>
  <si>
    <t>Retained Earnings</t>
  </si>
  <si>
    <t>Std Dev</t>
  </si>
  <si>
    <t>Interest Expense</t>
  </si>
  <si>
    <t>Free Cash Flow</t>
  </si>
  <si>
    <t>Difference</t>
  </si>
  <si>
    <t>Fastenal, Co.</t>
  </si>
  <si>
    <t>Cum. Return</t>
  </si>
  <si>
    <t>Electronic Arts, Inc.</t>
  </si>
  <si>
    <t>Kroger Co.</t>
  </si>
  <si>
    <t>Clorox Company</t>
  </si>
  <si>
    <t>Basic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</si>
</sst>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13">
    <font>
      <sz val="11"/>
      <name val="Times New Roman"/>
    </font>
    <font>
      <sz val="11"/>
      <name val="Times New Roman"/>
      <family val="1"/>
    </font>
    <font>
      <b/>
      <sz val="11"/>
      <color indexed="9"/>
      <name val="Times New Roman"/>
      <family val="1"/>
    </font>
    <font>
      <b/>
      <sz val="11"/>
      <name val="Times New Roman"/>
      <family val="1"/>
    </font>
    <font>
      <sz val="11"/>
      <name val="Times New Roman"/>
      <family val="1"/>
    </font>
    <font>
      <b/>
      <i/>
      <sz val="11"/>
      <color indexed="12"/>
      <name val="Times New Roman"/>
      <family val="1"/>
    </font>
    <font>
      <sz val="8"/>
      <color indexed="81"/>
      <name val="Tahoma"/>
      <family val="2"/>
    </font>
    <font>
      <b/>
      <sz val="8"/>
      <color indexed="81"/>
      <name val="Tahoma"/>
      <family val="2"/>
    </font>
    <font>
      <b/>
      <sz val="11"/>
      <name val="Times New Roman"/>
      <family val="1"/>
    </font>
    <font>
      <sz val="10"/>
      <name val="Arial"/>
      <family val="2"/>
    </font>
    <font>
      <sz val="8"/>
      <name val="Times New Roman"/>
      <family val="1"/>
    </font>
    <font>
      <b/>
      <sz val="10"/>
      <name val="Arial"/>
      <family val="2"/>
    </font>
    <font>
      <sz val="11"/>
      <name val="Times New Roman"/>
      <family val="1"/>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cellStyleXfs>
  <cellXfs count="32">
    <xf numFmtId="0" fontId="0" fillId="0" borderId="0" xfId="0"/>
    <xf numFmtId="0" fontId="4" fillId="0" borderId="0" xfId="0" applyFont="1" applyAlignment="1">
      <alignment horizontal="left"/>
    </xf>
    <xf numFmtId="10" fontId="0" fillId="0" borderId="0" xfId="2" applyNumberFormat="1" applyFont="1"/>
    <xf numFmtId="0" fontId="4" fillId="0" borderId="1" xfId="0" applyFont="1" applyBorder="1" applyAlignment="1">
      <alignment horizontal="left"/>
    </xf>
    <xf numFmtId="0" fontId="5" fillId="0" borderId="0" xfId="0" applyFont="1"/>
    <xf numFmtId="2" fontId="0" fillId="0" borderId="0" xfId="0" applyNumberFormat="1"/>
    <xf numFmtId="4" fontId="0" fillId="0" borderId="0" xfId="0" applyNumberFormat="1"/>
    <xf numFmtId="37" fontId="4" fillId="0" borderId="0" xfId="1" applyNumberFormat="1" applyFont="1" applyAlignment="1">
      <alignment horizontal="right"/>
    </xf>
    <xf numFmtId="37" fontId="4" fillId="0" borderId="1" xfId="1" applyNumberFormat="1" applyFont="1" applyBorder="1" applyAlignment="1">
      <alignment horizontal="right"/>
    </xf>
    <xf numFmtId="0" fontId="8" fillId="2" borderId="2" xfId="0" applyFont="1" applyFill="1" applyBorder="1" applyAlignment="1">
      <alignment horizontal="centerContinuous"/>
    </xf>
    <xf numFmtId="0" fontId="8" fillId="2" borderId="3" xfId="0" applyFont="1" applyFill="1" applyBorder="1" applyAlignment="1">
      <alignment horizontal="center"/>
    </xf>
    <xf numFmtId="0" fontId="0" fillId="0" borderId="2" xfId="0" applyBorder="1"/>
    <xf numFmtId="10" fontId="0" fillId="0" borderId="2" xfId="2" applyNumberFormat="1" applyFont="1" applyBorder="1"/>
    <xf numFmtId="0" fontId="9" fillId="0" borderId="0" xfId="0" applyFont="1"/>
    <xf numFmtId="0" fontId="3" fillId="0" borderId="0" xfId="0" applyFont="1" applyAlignment="1">
      <alignment horizontal="centerContinuous"/>
    </xf>
    <xf numFmtId="0" fontId="0" fillId="0" borderId="0" xfId="0" applyAlignment="1">
      <alignment horizontal="centerContinuous"/>
    </xf>
    <xf numFmtId="40" fontId="9" fillId="0" borderId="0" xfId="0" applyNumberFormat="1" applyFont="1" applyAlignment="1">
      <alignment horizontal="right"/>
    </xf>
    <xf numFmtId="9" fontId="9" fillId="0" borderId="0" xfId="2" applyFont="1" applyAlignment="1">
      <alignment horizontal="right"/>
    </xf>
    <xf numFmtId="10" fontId="9" fillId="0" borderId="0" xfId="2" applyNumberFormat="1" applyFont="1" applyAlignment="1">
      <alignment horizontal="right"/>
    </xf>
    <xf numFmtId="0" fontId="0" fillId="0" borderId="0" xfId="0" applyAlignment="1"/>
    <xf numFmtId="0" fontId="11" fillId="2" borderId="4" xfId="0" applyFont="1" applyFill="1" applyBorder="1"/>
    <xf numFmtId="0" fontId="11" fillId="2" borderId="5" xfId="0" applyFont="1" applyFill="1" applyBorder="1" applyAlignment="1">
      <alignment horizontal="center"/>
    </xf>
    <xf numFmtId="0" fontId="0" fillId="0" borderId="0" xfId="0" applyNumberFormat="1" applyAlignment="1">
      <alignment horizontal="center"/>
    </xf>
    <xf numFmtId="0" fontId="3" fillId="2" borderId="0" xfId="0" applyFont="1" applyFill="1" applyAlignment="1">
      <alignment horizontal="centerContinuous"/>
    </xf>
    <xf numFmtId="0" fontId="2" fillId="2" borderId="3" xfId="0" applyFont="1" applyFill="1" applyBorder="1" applyAlignment="1">
      <alignment horizontal="left" vertical="center"/>
    </xf>
    <xf numFmtId="1" fontId="3" fillId="2" borderId="3" xfId="0" applyNumberFormat="1" applyFont="1" applyFill="1" applyBorder="1" applyAlignment="1">
      <alignment horizontal="right" vertical="center"/>
    </xf>
    <xf numFmtId="0" fontId="3" fillId="2" borderId="2" xfId="0" applyFont="1" applyFill="1" applyBorder="1" applyAlignment="1">
      <alignment horizontal="centerContinuous"/>
    </xf>
    <xf numFmtId="38" fontId="9" fillId="0" borderId="0" xfId="0" applyNumberFormat="1" applyFont="1" applyAlignment="1">
      <alignment horizontal="right"/>
    </xf>
    <xf numFmtId="164" fontId="9" fillId="0" borderId="0" xfId="3" applyNumberFormat="1" applyFont="1" applyAlignment="1">
      <alignment horizontal="right"/>
    </xf>
    <xf numFmtId="10" fontId="0" fillId="0" borderId="0" xfId="0" applyNumberFormat="1"/>
    <xf numFmtId="43" fontId="0" fillId="0" borderId="0" xfId="1" applyFont="1"/>
    <xf numFmtId="0" fontId="8" fillId="2" borderId="0" xfId="0" applyFont="1" applyFill="1" applyBorder="1" applyAlignment="1">
      <alignment horizontal="centerContinuous"/>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1'!$A$1</c:f>
          <c:strCache>
            <c:ptCount val="1"/>
            <c:pt idx="0">
              <c:v>Fastenal, Co.</c:v>
            </c:pt>
          </c:strCache>
        </c:strRef>
      </c:tx>
      <c:overlay val="0"/>
    </c:title>
    <c:autoTitleDeleted val="0"/>
    <c:view3D>
      <c:rotX val="10"/>
      <c:hPercent val="100"/>
      <c:rotY val="30"/>
      <c:depthPercent val="100"/>
      <c:rAngAx val="0"/>
      <c:perspective val="70"/>
    </c:view3D>
    <c:floor>
      <c:thickness val="0"/>
    </c:floor>
    <c:sideWall>
      <c:thickness val="0"/>
    </c:sideWall>
    <c:backWall>
      <c:thickness val="0"/>
    </c:backWall>
    <c:plotArea>
      <c:layout>
        <c:manualLayout>
          <c:layoutTarget val="inner"/>
          <c:xMode val="edge"/>
          <c:yMode val="edge"/>
          <c:x val="0.1433061492313461"/>
          <c:y val="0.19193108287206678"/>
          <c:w val="0.57535339332583424"/>
          <c:h val="0.59367376107689507"/>
        </c:manualLayout>
      </c:layout>
      <c:line3DChart>
        <c:grouping val="standard"/>
        <c:varyColors val="0"/>
        <c:ser>
          <c:idx val="1"/>
          <c:order val="0"/>
          <c:tx>
            <c:strRef>
              <c:f>'Prob 1'!$B$2</c:f>
              <c:strCache>
                <c:ptCount val="1"/>
                <c:pt idx="0">
                  <c:v>CLOSE</c:v>
                </c:pt>
              </c:strCache>
            </c:strRef>
          </c:tx>
          <c:cat>
            <c:numRef>
              <c:f>'Prob 1'!$A$3:$A$8</c:f>
              <c:numCache>
                <c:formatCode>General</c:formatCode>
                <c:ptCount val="6"/>
                <c:pt idx="0">
                  <c:v>2011</c:v>
                </c:pt>
                <c:pt idx="1">
                  <c:v>2012</c:v>
                </c:pt>
                <c:pt idx="2">
                  <c:v>2013</c:v>
                </c:pt>
                <c:pt idx="3">
                  <c:v>2014</c:v>
                </c:pt>
                <c:pt idx="4">
                  <c:v>2015</c:v>
                </c:pt>
                <c:pt idx="5">
                  <c:v>2016</c:v>
                </c:pt>
              </c:numCache>
            </c:numRef>
          </c:cat>
          <c:val>
            <c:numRef>
              <c:f>'Prob 1'!$B$3:$B$8</c:f>
              <c:numCache>
                <c:formatCode>_(* #,##0.00_);_(* \(#,##0.00\);_(* "-"??_);_(@_)</c:formatCode>
                <c:ptCount val="6"/>
                <c:pt idx="0">
                  <c:v>33.47</c:v>
                </c:pt>
                <c:pt idx="1">
                  <c:v>43.09</c:v>
                </c:pt>
                <c:pt idx="2">
                  <c:v>43.99</c:v>
                </c:pt>
                <c:pt idx="3">
                  <c:v>45.28</c:v>
                </c:pt>
                <c:pt idx="4">
                  <c:v>38.54</c:v>
                </c:pt>
                <c:pt idx="5">
                  <c:v>43.11</c:v>
                </c:pt>
              </c:numCache>
            </c:numRef>
          </c:val>
          <c:smooth val="0"/>
          <c:extLst>
            <c:ext xmlns:c16="http://schemas.microsoft.com/office/drawing/2014/chart" uri="{C3380CC4-5D6E-409C-BE32-E72D297353CC}">
              <c16:uniqueId val="{00000000-3447-42E8-B552-DCF21298FE2C}"/>
            </c:ext>
          </c:extLst>
        </c:ser>
        <c:dLbls>
          <c:showLegendKey val="0"/>
          <c:showVal val="0"/>
          <c:showCatName val="0"/>
          <c:showSerName val="0"/>
          <c:showPercent val="0"/>
          <c:showBubbleSize val="0"/>
        </c:dLbls>
        <c:axId val="534532904"/>
        <c:axId val="534532512"/>
        <c:axId val="531758272"/>
      </c:line3DChart>
      <c:catAx>
        <c:axId val="534532904"/>
        <c:scaling>
          <c:orientation val="minMax"/>
        </c:scaling>
        <c:delete val="0"/>
        <c:axPos val="b"/>
        <c:numFmt formatCode="General" sourceLinked="1"/>
        <c:majorTickMark val="out"/>
        <c:minorTickMark val="none"/>
        <c:tickLblPos val="nextTo"/>
        <c:crossAx val="534532512"/>
        <c:crosses val="autoZero"/>
        <c:auto val="1"/>
        <c:lblAlgn val="ctr"/>
        <c:lblOffset val="100"/>
        <c:noMultiLvlLbl val="0"/>
      </c:catAx>
      <c:valAx>
        <c:axId val="534532512"/>
        <c:scaling>
          <c:orientation val="minMax"/>
        </c:scaling>
        <c:delete val="0"/>
        <c:axPos val="l"/>
        <c:majorGridlines>
          <c:spPr>
            <a:ln>
              <a:solidFill>
                <a:schemeClr val="bg1">
                  <a:lumMod val="85000"/>
                </a:schemeClr>
              </a:solidFill>
            </a:ln>
          </c:spPr>
        </c:majorGridlines>
        <c:numFmt formatCode="_(* #,##0.00_);_(* \(#,##0.00\);_(* &quot;-&quot;??_);_(@_)" sourceLinked="1"/>
        <c:majorTickMark val="out"/>
        <c:minorTickMark val="none"/>
        <c:tickLblPos val="nextTo"/>
        <c:crossAx val="534532904"/>
        <c:crosses val="autoZero"/>
        <c:crossBetween val="between"/>
      </c:valAx>
      <c:serAx>
        <c:axId val="531758272"/>
        <c:scaling>
          <c:orientation val="minMax"/>
        </c:scaling>
        <c:delete val="0"/>
        <c:axPos val="b"/>
        <c:majorTickMark val="out"/>
        <c:minorTickMark val="none"/>
        <c:tickLblPos val="nextTo"/>
        <c:crossAx val="534532512"/>
        <c:crosses val="autoZero"/>
      </c:serAx>
    </c:plotArea>
    <c:legend>
      <c:legendPos val="r"/>
      <c:overlay val="0"/>
    </c:legend>
    <c:plotVisOnly val="1"/>
    <c:dispBlanksAs val="gap"/>
    <c:showDLblsOverMax val="0"/>
  </c:chart>
  <c:spPr>
    <a:blipFill>
      <a:blip xmlns:r="http://schemas.openxmlformats.org/officeDocument/2006/relationships" r:embed="rId1"/>
      <a:tile tx="0" ty="0" sx="100000" sy="100000" flip="none" algn="tl"/>
    </a:blipFill>
    <a:scene3d>
      <a:camera prst="orthographicFront"/>
      <a:lightRig rig="threePt" dir="t"/>
    </a:scene3d>
    <a:sp3d prstMaterial="matte"/>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1'!$G$1</c:f>
          <c:strCache>
            <c:ptCount val="1"/>
            <c:pt idx="0">
              <c:v>Fastenal, Co.
 (line chart)</c:v>
            </c:pt>
          </c:strCache>
        </c:strRef>
      </c:tx>
      <c:overlay val="0"/>
      <c:txPr>
        <a:bodyPr/>
        <a:lstStyle/>
        <a:p>
          <a:pPr>
            <a:defRPr sz="1200"/>
          </a:pPr>
          <a:endParaRPr lang="en-US"/>
        </a:p>
      </c:txPr>
    </c:title>
    <c:autoTitleDeleted val="0"/>
    <c:plotArea>
      <c:layout/>
      <c:lineChart>
        <c:grouping val="standard"/>
        <c:varyColors val="0"/>
        <c:ser>
          <c:idx val="1"/>
          <c:order val="0"/>
          <c:tx>
            <c:strRef>
              <c:f>'Prob 1'!$B$2</c:f>
              <c:strCache>
                <c:ptCount val="1"/>
                <c:pt idx="0">
                  <c:v>CLOSE</c:v>
                </c:pt>
              </c:strCache>
            </c:strRef>
          </c:tx>
          <c:marker>
            <c:symbol val="circle"/>
            <c:size val="5"/>
            <c:spPr>
              <a:solidFill>
                <a:srgbClr val="C00000"/>
              </a:solidFill>
            </c:spPr>
          </c:marker>
          <c:cat>
            <c:numRef>
              <c:f>'Prob 1'!$A$3:$A$8</c:f>
              <c:numCache>
                <c:formatCode>General</c:formatCode>
                <c:ptCount val="6"/>
                <c:pt idx="0">
                  <c:v>2011</c:v>
                </c:pt>
                <c:pt idx="1">
                  <c:v>2012</c:v>
                </c:pt>
                <c:pt idx="2">
                  <c:v>2013</c:v>
                </c:pt>
                <c:pt idx="3">
                  <c:v>2014</c:v>
                </c:pt>
                <c:pt idx="4">
                  <c:v>2015</c:v>
                </c:pt>
                <c:pt idx="5">
                  <c:v>2016</c:v>
                </c:pt>
              </c:numCache>
            </c:numRef>
          </c:cat>
          <c:val>
            <c:numRef>
              <c:f>'Prob 1'!$B$3:$B$8</c:f>
              <c:numCache>
                <c:formatCode>_(* #,##0.00_);_(* \(#,##0.00\);_(* "-"??_);_(@_)</c:formatCode>
                <c:ptCount val="6"/>
                <c:pt idx="0">
                  <c:v>33.47</c:v>
                </c:pt>
                <c:pt idx="1">
                  <c:v>43.09</c:v>
                </c:pt>
                <c:pt idx="2">
                  <c:v>43.99</c:v>
                </c:pt>
                <c:pt idx="3">
                  <c:v>45.28</c:v>
                </c:pt>
                <c:pt idx="4">
                  <c:v>38.54</c:v>
                </c:pt>
                <c:pt idx="5">
                  <c:v>43.11</c:v>
                </c:pt>
              </c:numCache>
            </c:numRef>
          </c:val>
          <c:smooth val="0"/>
          <c:extLst>
            <c:ext xmlns:c16="http://schemas.microsoft.com/office/drawing/2014/chart" uri="{C3380CC4-5D6E-409C-BE32-E72D297353CC}">
              <c16:uniqueId val="{00000000-05E5-4A28-A5EC-198210B858C2}"/>
            </c:ext>
          </c:extLst>
        </c:ser>
        <c:dLbls>
          <c:showLegendKey val="0"/>
          <c:showVal val="0"/>
          <c:showCatName val="0"/>
          <c:showSerName val="0"/>
          <c:showPercent val="0"/>
          <c:showBubbleSize val="0"/>
        </c:dLbls>
        <c:marker val="1"/>
        <c:smooth val="0"/>
        <c:axId val="534540352"/>
        <c:axId val="534527808"/>
      </c:lineChart>
      <c:catAx>
        <c:axId val="534540352"/>
        <c:scaling>
          <c:orientation val="minMax"/>
        </c:scaling>
        <c:delete val="0"/>
        <c:axPos val="b"/>
        <c:numFmt formatCode="General" sourceLinked="1"/>
        <c:majorTickMark val="out"/>
        <c:minorTickMark val="none"/>
        <c:tickLblPos val="nextTo"/>
        <c:crossAx val="534527808"/>
        <c:crosses val="autoZero"/>
        <c:auto val="1"/>
        <c:lblAlgn val="ctr"/>
        <c:lblOffset val="100"/>
        <c:noMultiLvlLbl val="0"/>
      </c:catAx>
      <c:valAx>
        <c:axId val="534527808"/>
        <c:scaling>
          <c:orientation val="minMax"/>
        </c:scaling>
        <c:delete val="0"/>
        <c:axPos val="l"/>
        <c:majorGridlines>
          <c:spPr>
            <a:ln>
              <a:solidFill>
                <a:schemeClr val="bg1">
                  <a:lumMod val="85000"/>
                </a:schemeClr>
              </a:solidFill>
            </a:ln>
          </c:spPr>
        </c:majorGridlines>
        <c:numFmt formatCode="_(* #,##0.00_);_(* \(#,##0.00\);_(* &quot;-&quot;??_);_(@_)" sourceLinked="1"/>
        <c:majorTickMark val="out"/>
        <c:minorTickMark val="none"/>
        <c:tickLblPos val="nextTo"/>
        <c:crossAx val="53454035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1'!$N$1</c:f>
          <c:strCache>
            <c:ptCount val="1"/>
            <c:pt idx="0">
              <c:v>Fastenal, Co.
 (XY Scatter Chart)</c:v>
            </c:pt>
          </c:strCache>
        </c:strRef>
      </c:tx>
      <c:overlay val="0"/>
      <c:txPr>
        <a:bodyPr/>
        <a:lstStyle/>
        <a:p>
          <a:pPr>
            <a:defRPr sz="1200"/>
          </a:pPr>
          <a:endParaRPr lang="en-US"/>
        </a:p>
      </c:txPr>
    </c:title>
    <c:autoTitleDeleted val="0"/>
    <c:plotArea>
      <c:layout/>
      <c:scatterChart>
        <c:scatterStyle val="lineMarker"/>
        <c:varyColors val="0"/>
        <c:ser>
          <c:idx val="0"/>
          <c:order val="0"/>
          <c:tx>
            <c:strRef>
              <c:f>'Prob 1'!$B$2</c:f>
              <c:strCache>
                <c:ptCount val="1"/>
                <c:pt idx="0">
                  <c:v>CLOSE</c:v>
                </c:pt>
              </c:strCache>
            </c:strRef>
          </c:tx>
          <c:marker>
            <c:symbol val="circle"/>
            <c:size val="5"/>
          </c:marker>
          <c:xVal>
            <c:numRef>
              <c:f>'Prob 1'!$A$3:$A$8</c:f>
              <c:numCache>
                <c:formatCode>General</c:formatCode>
                <c:ptCount val="6"/>
                <c:pt idx="0">
                  <c:v>2011</c:v>
                </c:pt>
                <c:pt idx="1">
                  <c:v>2012</c:v>
                </c:pt>
                <c:pt idx="2">
                  <c:v>2013</c:v>
                </c:pt>
                <c:pt idx="3">
                  <c:v>2014</c:v>
                </c:pt>
                <c:pt idx="4">
                  <c:v>2015</c:v>
                </c:pt>
                <c:pt idx="5">
                  <c:v>2016</c:v>
                </c:pt>
              </c:numCache>
            </c:numRef>
          </c:xVal>
          <c:yVal>
            <c:numRef>
              <c:f>'Prob 1'!$B$3:$B$8</c:f>
              <c:numCache>
                <c:formatCode>_(* #,##0.00_);_(* \(#,##0.00\);_(* "-"??_);_(@_)</c:formatCode>
                <c:ptCount val="6"/>
                <c:pt idx="0">
                  <c:v>33.47</c:v>
                </c:pt>
                <c:pt idx="1">
                  <c:v>43.09</c:v>
                </c:pt>
                <c:pt idx="2">
                  <c:v>43.99</c:v>
                </c:pt>
                <c:pt idx="3">
                  <c:v>45.28</c:v>
                </c:pt>
                <c:pt idx="4">
                  <c:v>38.54</c:v>
                </c:pt>
                <c:pt idx="5">
                  <c:v>43.11</c:v>
                </c:pt>
              </c:numCache>
            </c:numRef>
          </c:yVal>
          <c:smooth val="0"/>
          <c:extLst>
            <c:ext xmlns:c16="http://schemas.microsoft.com/office/drawing/2014/chart" uri="{C3380CC4-5D6E-409C-BE32-E72D297353CC}">
              <c16:uniqueId val="{00000000-B7EF-4868-9B38-D0B1EBAC983A}"/>
            </c:ext>
          </c:extLst>
        </c:ser>
        <c:dLbls>
          <c:showLegendKey val="0"/>
          <c:showVal val="0"/>
          <c:showCatName val="0"/>
          <c:showSerName val="0"/>
          <c:showPercent val="0"/>
          <c:showBubbleSize val="0"/>
        </c:dLbls>
        <c:axId val="534528984"/>
        <c:axId val="534530160"/>
      </c:scatterChart>
      <c:valAx>
        <c:axId val="534528984"/>
        <c:scaling>
          <c:orientation val="minMax"/>
        </c:scaling>
        <c:delete val="0"/>
        <c:axPos val="b"/>
        <c:numFmt formatCode="General" sourceLinked="1"/>
        <c:majorTickMark val="out"/>
        <c:minorTickMark val="none"/>
        <c:tickLblPos val="nextTo"/>
        <c:crossAx val="534530160"/>
        <c:crosses val="autoZero"/>
        <c:crossBetween val="midCat"/>
      </c:valAx>
      <c:valAx>
        <c:axId val="534530160"/>
        <c:scaling>
          <c:orientation val="minMax"/>
        </c:scaling>
        <c:delete val="0"/>
        <c:axPos val="l"/>
        <c:majorGridlines>
          <c:spPr>
            <a:ln>
              <a:solidFill>
                <a:schemeClr val="bg1">
                  <a:lumMod val="85000"/>
                </a:schemeClr>
              </a:solidFill>
            </a:ln>
          </c:spPr>
        </c:majorGridlines>
        <c:numFmt formatCode="_(* #,##0.00_);_(* \(#,##0.00\);_(* &quot;-&quot;??_);_(@_)" sourceLinked="1"/>
        <c:majorTickMark val="out"/>
        <c:minorTickMark val="none"/>
        <c:tickLblPos val="nextTo"/>
        <c:crossAx val="5345289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2'!$A$1</c:f>
          <c:strCache>
            <c:ptCount val="1"/>
            <c:pt idx="0">
              <c:v>Electronic Arts, Inc.</c:v>
            </c:pt>
          </c:strCache>
        </c:strRef>
      </c:tx>
      <c:overlay val="0"/>
    </c:title>
    <c:autoTitleDeleted val="0"/>
    <c:plotArea>
      <c:layout/>
      <c:barChart>
        <c:barDir val="col"/>
        <c:grouping val="clustered"/>
        <c:varyColors val="0"/>
        <c:ser>
          <c:idx val="0"/>
          <c:order val="0"/>
          <c:tx>
            <c:strRef>
              <c:f>'Prob 2'!$A$3</c:f>
              <c:strCache>
                <c:ptCount val="1"/>
                <c:pt idx="0">
                  <c:v>Sales</c:v>
                </c:pt>
              </c:strCache>
            </c:strRef>
          </c:tx>
          <c:invertIfNegative val="0"/>
          <c:cat>
            <c:numRef>
              <c:f>'Prob 2'!$B$2:$F$2</c:f>
              <c:numCache>
                <c:formatCode>0</c:formatCode>
                <c:ptCount val="5"/>
                <c:pt idx="0">
                  <c:v>2016</c:v>
                </c:pt>
                <c:pt idx="1">
                  <c:v>2015</c:v>
                </c:pt>
                <c:pt idx="2">
                  <c:v>2014</c:v>
                </c:pt>
                <c:pt idx="3">
                  <c:v>2013</c:v>
                </c:pt>
                <c:pt idx="4">
                  <c:v>2012</c:v>
                </c:pt>
              </c:numCache>
            </c:numRef>
          </c:cat>
          <c:val>
            <c:numRef>
              <c:f>'Prob 2'!$B$3:$F$3</c:f>
              <c:numCache>
                <c:formatCode>#,##0_);\(#,##0\)</c:formatCode>
                <c:ptCount val="5"/>
                <c:pt idx="0">
                  <c:v>4396</c:v>
                </c:pt>
                <c:pt idx="1">
                  <c:v>4515</c:v>
                </c:pt>
                <c:pt idx="2">
                  <c:v>3575</c:v>
                </c:pt>
                <c:pt idx="3">
                  <c:v>3797</c:v>
                </c:pt>
                <c:pt idx="4">
                  <c:v>4143</c:v>
                </c:pt>
              </c:numCache>
            </c:numRef>
          </c:val>
          <c:extLst>
            <c:ext xmlns:c16="http://schemas.microsoft.com/office/drawing/2014/chart" uri="{C3380CC4-5D6E-409C-BE32-E72D297353CC}">
              <c16:uniqueId val="{00000000-108A-49E0-8B50-D46590151687}"/>
            </c:ext>
          </c:extLst>
        </c:ser>
        <c:ser>
          <c:idx val="1"/>
          <c:order val="1"/>
          <c:tx>
            <c:strRef>
              <c:f>'Prob 2'!$A$4</c:f>
              <c:strCache>
                <c:ptCount val="1"/>
                <c:pt idx="0">
                  <c:v>Net Income</c:v>
                </c:pt>
              </c:strCache>
            </c:strRef>
          </c:tx>
          <c:invertIfNegative val="0"/>
          <c:cat>
            <c:numRef>
              <c:f>'Prob 2'!$B$2:$F$2</c:f>
              <c:numCache>
                <c:formatCode>0</c:formatCode>
                <c:ptCount val="5"/>
                <c:pt idx="0">
                  <c:v>2016</c:v>
                </c:pt>
                <c:pt idx="1">
                  <c:v>2015</c:v>
                </c:pt>
                <c:pt idx="2">
                  <c:v>2014</c:v>
                </c:pt>
                <c:pt idx="3">
                  <c:v>2013</c:v>
                </c:pt>
                <c:pt idx="4">
                  <c:v>2012</c:v>
                </c:pt>
              </c:numCache>
            </c:numRef>
          </c:cat>
          <c:val>
            <c:numRef>
              <c:f>'Prob 2'!$B$4:$F$4</c:f>
              <c:numCache>
                <c:formatCode>#,##0_);\(#,##0\)</c:formatCode>
                <c:ptCount val="5"/>
                <c:pt idx="0">
                  <c:v>1156</c:v>
                </c:pt>
                <c:pt idx="1">
                  <c:v>875</c:v>
                </c:pt>
                <c:pt idx="2">
                  <c:v>8</c:v>
                </c:pt>
                <c:pt idx="3">
                  <c:v>98</c:v>
                </c:pt>
                <c:pt idx="4">
                  <c:v>76</c:v>
                </c:pt>
              </c:numCache>
            </c:numRef>
          </c:val>
          <c:extLst>
            <c:ext xmlns:c16="http://schemas.microsoft.com/office/drawing/2014/chart" uri="{C3380CC4-5D6E-409C-BE32-E72D297353CC}">
              <c16:uniqueId val="{00000001-108A-49E0-8B50-D46590151687}"/>
            </c:ext>
          </c:extLst>
        </c:ser>
        <c:dLbls>
          <c:showLegendKey val="0"/>
          <c:showVal val="0"/>
          <c:showCatName val="0"/>
          <c:showSerName val="0"/>
          <c:showPercent val="0"/>
          <c:showBubbleSize val="0"/>
        </c:dLbls>
        <c:gapWidth val="150"/>
        <c:axId val="470713920"/>
        <c:axId val="470712352"/>
      </c:barChart>
      <c:catAx>
        <c:axId val="470713920"/>
        <c:scaling>
          <c:orientation val="maxMin"/>
        </c:scaling>
        <c:delete val="0"/>
        <c:axPos val="b"/>
        <c:title>
          <c:tx>
            <c:rich>
              <a:bodyPr/>
              <a:lstStyle/>
              <a:p>
                <a:pPr>
                  <a:defRPr/>
                </a:pPr>
                <a:r>
                  <a:rPr lang="en-US"/>
                  <a:t>Year</a:t>
                </a:r>
              </a:p>
            </c:rich>
          </c:tx>
          <c:overlay val="0"/>
        </c:title>
        <c:numFmt formatCode="0" sourceLinked="1"/>
        <c:majorTickMark val="out"/>
        <c:minorTickMark val="none"/>
        <c:tickLblPos val="nextTo"/>
        <c:crossAx val="470712352"/>
        <c:crosses val="autoZero"/>
        <c:auto val="1"/>
        <c:lblAlgn val="ctr"/>
        <c:lblOffset val="100"/>
        <c:noMultiLvlLbl val="0"/>
      </c:catAx>
      <c:valAx>
        <c:axId val="470712352"/>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Dollars (millions)</a:t>
                </a:r>
              </a:p>
            </c:rich>
          </c:tx>
          <c:overlay val="0"/>
        </c:title>
        <c:numFmt formatCode="#,##0_);\(#,##0\)" sourceLinked="1"/>
        <c:majorTickMark val="out"/>
        <c:minorTickMark val="none"/>
        <c:tickLblPos val="nextTo"/>
        <c:crossAx val="470713920"/>
        <c:crosses val="max"/>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3'!$A$1</c:f>
          <c:strCache>
            <c:ptCount val="1"/>
            <c:pt idx="0">
              <c:v>Kroger Co.</c:v>
            </c:pt>
          </c:strCache>
        </c:strRef>
      </c:tx>
      <c:overlay val="0"/>
    </c:title>
    <c:autoTitleDeleted val="0"/>
    <c:plotArea>
      <c:layout/>
      <c:barChart>
        <c:barDir val="col"/>
        <c:grouping val="clustered"/>
        <c:varyColors val="0"/>
        <c:ser>
          <c:idx val="0"/>
          <c:order val="0"/>
          <c:tx>
            <c:strRef>
              <c:f>'Prob 3'!$A$3</c:f>
              <c:strCache>
                <c:ptCount val="1"/>
                <c:pt idx="0">
                  <c:v>Sales</c:v>
                </c:pt>
              </c:strCache>
            </c:strRef>
          </c:tx>
          <c:invertIfNegative val="0"/>
          <c:cat>
            <c:numRef>
              <c:f>'Prob 3'!$B$2:$F$2</c:f>
              <c:numCache>
                <c:formatCode>0</c:formatCode>
                <c:ptCount val="5"/>
                <c:pt idx="0">
                  <c:v>2016</c:v>
                </c:pt>
                <c:pt idx="1">
                  <c:v>2015</c:v>
                </c:pt>
                <c:pt idx="2">
                  <c:v>2014</c:v>
                </c:pt>
                <c:pt idx="3">
                  <c:v>2013</c:v>
                </c:pt>
                <c:pt idx="4">
                  <c:v>2012</c:v>
                </c:pt>
              </c:numCache>
            </c:numRef>
          </c:cat>
          <c:val>
            <c:numRef>
              <c:f>'Prob 3'!$B$3:$F$3</c:f>
              <c:numCache>
                <c:formatCode>#,##0_);\(#,##0\)</c:formatCode>
                <c:ptCount val="5"/>
                <c:pt idx="0">
                  <c:v>109830</c:v>
                </c:pt>
                <c:pt idx="1">
                  <c:v>108465</c:v>
                </c:pt>
                <c:pt idx="2">
                  <c:v>98375</c:v>
                </c:pt>
                <c:pt idx="3">
                  <c:v>96619</c:v>
                </c:pt>
                <c:pt idx="4">
                  <c:v>90269</c:v>
                </c:pt>
              </c:numCache>
            </c:numRef>
          </c:val>
          <c:extLst>
            <c:ext xmlns:c16="http://schemas.microsoft.com/office/drawing/2014/chart" uri="{C3380CC4-5D6E-409C-BE32-E72D297353CC}">
              <c16:uniqueId val="{00000000-9BF0-41E6-814E-F8D0601D5CE7}"/>
            </c:ext>
          </c:extLst>
        </c:ser>
        <c:ser>
          <c:idx val="1"/>
          <c:order val="1"/>
          <c:tx>
            <c:strRef>
              <c:f>'Prob 3'!$A$4</c:f>
              <c:strCache>
                <c:ptCount val="1"/>
                <c:pt idx="0">
                  <c:v>Net Income</c:v>
                </c:pt>
              </c:strCache>
            </c:strRef>
          </c:tx>
          <c:invertIfNegative val="0"/>
          <c:cat>
            <c:numRef>
              <c:f>'Prob 3'!$B$2:$F$2</c:f>
              <c:numCache>
                <c:formatCode>0</c:formatCode>
                <c:ptCount val="5"/>
                <c:pt idx="0">
                  <c:v>2016</c:v>
                </c:pt>
                <c:pt idx="1">
                  <c:v>2015</c:v>
                </c:pt>
                <c:pt idx="2">
                  <c:v>2014</c:v>
                </c:pt>
                <c:pt idx="3">
                  <c:v>2013</c:v>
                </c:pt>
                <c:pt idx="4">
                  <c:v>2012</c:v>
                </c:pt>
              </c:numCache>
            </c:numRef>
          </c:cat>
          <c:val>
            <c:numRef>
              <c:f>'Prob 3'!$B$4:$F$4</c:f>
              <c:numCache>
                <c:formatCode>#,##0_);\(#,##0\)</c:formatCode>
                <c:ptCount val="5"/>
                <c:pt idx="0">
                  <c:v>2039</c:v>
                </c:pt>
                <c:pt idx="1">
                  <c:v>1728</c:v>
                </c:pt>
                <c:pt idx="2">
                  <c:v>1519</c:v>
                </c:pt>
                <c:pt idx="3">
                  <c:v>1497</c:v>
                </c:pt>
                <c:pt idx="4">
                  <c:v>602</c:v>
                </c:pt>
              </c:numCache>
            </c:numRef>
          </c:val>
          <c:extLst>
            <c:ext xmlns:c16="http://schemas.microsoft.com/office/drawing/2014/chart" uri="{C3380CC4-5D6E-409C-BE32-E72D297353CC}">
              <c16:uniqueId val="{00000001-9BF0-41E6-814E-F8D0601D5CE7}"/>
            </c:ext>
          </c:extLst>
        </c:ser>
        <c:dLbls>
          <c:showLegendKey val="0"/>
          <c:showVal val="0"/>
          <c:showCatName val="0"/>
          <c:showSerName val="0"/>
          <c:showPercent val="0"/>
          <c:showBubbleSize val="0"/>
        </c:dLbls>
        <c:gapWidth val="150"/>
        <c:axId val="470717056"/>
        <c:axId val="470712744"/>
      </c:barChart>
      <c:catAx>
        <c:axId val="470717056"/>
        <c:scaling>
          <c:orientation val="maxMin"/>
        </c:scaling>
        <c:delete val="0"/>
        <c:axPos val="b"/>
        <c:title>
          <c:tx>
            <c:rich>
              <a:bodyPr/>
              <a:lstStyle/>
              <a:p>
                <a:pPr>
                  <a:defRPr/>
                </a:pPr>
                <a:r>
                  <a:rPr lang="en-US"/>
                  <a:t>Year</a:t>
                </a:r>
              </a:p>
            </c:rich>
          </c:tx>
          <c:overlay val="0"/>
        </c:title>
        <c:numFmt formatCode="0" sourceLinked="1"/>
        <c:majorTickMark val="out"/>
        <c:minorTickMark val="none"/>
        <c:tickLblPos val="nextTo"/>
        <c:crossAx val="470712744"/>
        <c:crosses val="autoZero"/>
        <c:auto val="1"/>
        <c:lblAlgn val="ctr"/>
        <c:lblOffset val="100"/>
        <c:noMultiLvlLbl val="0"/>
      </c:catAx>
      <c:valAx>
        <c:axId val="470712744"/>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Dollars (millions)</a:t>
                </a:r>
              </a:p>
            </c:rich>
          </c:tx>
          <c:overlay val="0"/>
        </c:title>
        <c:numFmt formatCode="#,##0_);\(#,##0\)" sourceLinked="1"/>
        <c:majorTickMark val="out"/>
        <c:minorTickMark val="none"/>
        <c:tickLblPos val="nextTo"/>
        <c:crossAx val="470717056"/>
        <c:crosses val="max"/>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0</xdr:colOff>
      <xdr:row>21</xdr:row>
      <xdr:rowOff>0</xdr:rowOff>
    </xdr:from>
    <xdr:to>
      <xdr:col>12</xdr:col>
      <xdr:colOff>0</xdr:colOff>
      <xdr:row>33</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0</xdr:row>
      <xdr:rowOff>0</xdr:rowOff>
    </xdr:from>
    <xdr:to>
      <xdr:col>19</xdr:col>
      <xdr:colOff>0</xdr:colOff>
      <xdr:row>10</xdr:row>
      <xdr:rowOff>0</xdr:rowOff>
    </xdr:to>
    <xdr:grpSp>
      <xdr:nvGrpSpPr>
        <xdr:cNvPr id="7" name="Group 6"/>
        <xdr:cNvGrpSpPr/>
      </xdr:nvGrpSpPr>
      <xdr:grpSpPr>
        <a:xfrm>
          <a:off x="4705350" y="0"/>
          <a:ext cx="8534400" cy="1924050"/>
          <a:chOff x="3857625" y="0"/>
          <a:chExt cx="8534400" cy="1924050"/>
        </a:xfrm>
      </xdr:grpSpPr>
      <xdr:graphicFrame macro="">
        <xdr:nvGraphicFramePr>
          <xdr:cNvPr id="4" name="Chart 3"/>
          <xdr:cNvGraphicFramePr/>
        </xdr:nvGraphicFramePr>
        <xdr:xfrm>
          <a:off x="3857625" y="0"/>
          <a:ext cx="4267200" cy="192405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xdr:nvGraphicFramePr>
        <xdr:xfrm>
          <a:off x="8124825" y="0"/>
          <a:ext cx="4267200" cy="192405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5</xdr:col>
      <xdr:colOff>0</xdr:colOff>
      <xdr:row>11</xdr:row>
      <xdr:rowOff>0</xdr:rowOff>
    </xdr:from>
    <xdr:to>
      <xdr:col>19</xdr:col>
      <xdr:colOff>0</xdr:colOff>
      <xdr:row>19</xdr:row>
      <xdr:rowOff>0</xdr:rowOff>
    </xdr:to>
    <xdr:sp macro="" textlink="">
      <xdr:nvSpPr>
        <xdr:cNvPr id="8" name="TextBox 7"/>
        <xdr:cNvSpPr txBox="1"/>
      </xdr:nvSpPr>
      <xdr:spPr>
        <a:xfrm>
          <a:off x="3857625" y="2114550"/>
          <a:ext cx="85344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d)</a:t>
          </a:r>
          <a:r>
            <a:rPr lang="en-US" sz="1100"/>
            <a:t> The two charts</a:t>
          </a:r>
          <a:r>
            <a:rPr lang="en-US" sz="1100" baseline="0"/>
            <a:t> are created above. They appear to be very similar, but a close look will reveal a key difference. Notice that the data points on the line chart are aligned in the center of the X-axis label. In the XY chart they are aligned directly above the X-axis label.</a:t>
          </a:r>
        </a:p>
        <a:p>
          <a:endParaRPr lang="en-US" sz="1100" baseline="0"/>
        </a:p>
        <a:p>
          <a:r>
            <a:rPr lang="en-US" sz="1100" baseline="0"/>
            <a:t>The reason for this is that the label on the line chart is just that, a label. Excel doesn't treat it as a number and it might as well be text. Since the years are numbers, the XY Scatter chart is slightly more appropriate in this case. However, it doesn't matter too much here. In other cases, though, it can make a great deal of difference. One of the most common questions that I get is "Why doesn't my chart display properly?" In many cases the answer is that a Line chart was used when a Scatter chart was the correct choice. Remember, Line charts are for categorical data and Scatter charts are for showing relationships in numerical data.</a:t>
          </a:r>
          <a:endParaRPr lang="en-US" sz="1100"/>
        </a:p>
      </xdr:txBody>
    </xdr:sp>
    <xdr:clientData/>
  </xdr:twoCellAnchor>
  <xdr:twoCellAnchor>
    <xdr:from>
      <xdr:col>5</xdr:col>
      <xdr:colOff>0</xdr:colOff>
      <xdr:row>34</xdr:row>
      <xdr:rowOff>0</xdr:rowOff>
    </xdr:from>
    <xdr:to>
      <xdr:col>12</xdr:col>
      <xdr:colOff>0</xdr:colOff>
      <xdr:row>40</xdr:row>
      <xdr:rowOff>0</xdr:rowOff>
    </xdr:to>
    <xdr:sp macro="" textlink="">
      <xdr:nvSpPr>
        <xdr:cNvPr id="9" name="TextBox 8"/>
        <xdr:cNvSpPr txBox="1"/>
      </xdr:nvSpPr>
      <xdr:spPr>
        <a:xfrm>
          <a:off x="3857625" y="6496050"/>
          <a:ext cx="42672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e)</a:t>
          </a:r>
          <a:r>
            <a:rPr lang="en-US" sz="1100"/>
            <a:t> The above chart is a 3D Line chart that has been slightly rotated and had a marble backround</a:t>
          </a:r>
          <a:r>
            <a:rPr lang="en-US" sz="1100" baseline="0"/>
            <a:t> added. Note that the "eye candy" doesn't serve any practical purpose, and actually makes the data slightly more difficult to understand. This is an example of the type of chart that data visualization experts recommend against. Much better are the simple charts above.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9525</xdr:colOff>
      <xdr:row>2</xdr:row>
      <xdr:rowOff>9525</xdr:rowOff>
    </xdr:to>
    <xdr:pic>
      <xdr:nvPicPr>
        <xdr:cNvPr id="1025" name="Picture 1" descr="1x1trans"/>
        <xdr:cNvPicPr>
          <a:picLocks noChangeAspect="1" noChangeArrowheads="1"/>
        </xdr:cNvPicPr>
      </xdr:nvPicPr>
      <xdr:blipFill>
        <a:blip xmlns:r="http://schemas.openxmlformats.org/officeDocument/2006/relationships" r:embed="rId1"/>
        <a:srcRect/>
        <a:stretch>
          <a:fillRect/>
        </a:stretch>
      </xdr:blipFill>
      <xdr:spPr bwMode="auto">
        <a:xfrm>
          <a:off x="0" y="390525"/>
          <a:ext cx="9525" cy="9525"/>
        </a:xfrm>
        <a:prstGeom prst="rect">
          <a:avLst/>
        </a:prstGeom>
        <a:noFill/>
      </xdr:spPr>
    </xdr:pic>
    <xdr:clientData/>
  </xdr:twoCellAnchor>
  <xdr:twoCellAnchor editAs="oneCell">
    <xdr:from>
      <xdr:col>0</xdr:col>
      <xdr:colOff>0</xdr:colOff>
      <xdr:row>28</xdr:row>
      <xdr:rowOff>0</xdr:rowOff>
    </xdr:from>
    <xdr:to>
      <xdr:col>0</xdr:col>
      <xdr:colOff>9525</xdr:colOff>
      <xdr:row>28</xdr:row>
      <xdr:rowOff>9525</xdr:rowOff>
    </xdr:to>
    <xdr:pic>
      <xdr:nvPicPr>
        <xdr:cNvPr id="1026" name="Picture 2" descr="1x1trans"/>
        <xdr:cNvPicPr>
          <a:picLocks noChangeAspect="1" noChangeArrowheads="1"/>
        </xdr:cNvPicPr>
      </xdr:nvPicPr>
      <xdr:blipFill>
        <a:blip xmlns:r="http://schemas.openxmlformats.org/officeDocument/2006/relationships" r:embed="rId1"/>
        <a:srcRect/>
        <a:stretch>
          <a:fillRect/>
        </a:stretch>
      </xdr:blipFill>
      <xdr:spPr bwMode="auto">
        <a:xfrm>
          <a:off x="0" y="5353050"/>
          <a:ext cx="9525" cy="9525"/>
        </a:xfrm>
        <a:prstGeom prst="rect">
          <a:avLst/>
        </a:prstGeom>
        <a:noFill/>
      </xdr:spPr>
    </xdr:pic>
    <xdr:clientData/>
  </xdr:twoCellAnchor>
  <xdr:twoCellAnchor editAs="oneCell">
    <xdr:from>
      <xdr:col>1</xdr:col>
      <xdr:colOff>0</xdr:colOff>
      <xdr:row>28</xdr:row>
      <xdr:rowOff>0</xdr:rowOff>
    </xdr:from>
    <xdr:to>
      <xdr:col>1</xdr:col>
      <xdr:colOff>9525</xdr:colOff>
      <xdr:row>28</xdr:row>
      <xdr:rowOff>9525</xdr:rowOff>
    </xdr:to>
    <xdr:pic>
      <xdr:nvPicPr>
        <xdr:cNvPr id="1034" name="Picture 10" descr="1x1trans"/>
        <xdr:cNvPicPr>
          <a:picLocks noChangeAspect="1" noChangeArrowheads="1"/>
        </xdr:cNvPicPr>
      </xdr:nvPicPr>
      <xdr:blipFill>
        <a:blip xmlns:r="http://schemas.openxmlformats.org/officeDocument/2006/relationships" r:embed="rId1"/>
        <a:srcRect/>
        <a:stretch>
          <a:fillRect/>
        </a:stretch>
      </xdr:blipFill>
      <xdr:spPr bwMode="auto">
        <a:xfrm>
          <a:off x="1524000" y="5353050"/>
          <a:ext cx="9525" cy="9525"/>
        </a:xfrm>
        <a:prstGeom prst="rect">
          <a:avLst/>
        </a:prstGeom>
        <a:noFill/>
      </xdr:spPr>
    </xdr:pic>
    <xdr:clientData/>
  </xdr:twoCellAnchor>
  <xdr:twoCellAnchor editAs="oneCell">
    <xdr:from>
      <xdr:col>2</xdr:col>
      <xdr:colOff>0</xdr:colOff>
      <xdr:row>28</xdr:row>
      <xdr:rowOff>0</xdr:rowOff>
    </xdr:from>
    <xdr:to>
      <xdr:col>2</xdr:col>
      <xdr:colOff>9525</xdr:colOff>
      <xdr:row>28</xdr:row>
      <xdr:rowOff>9525</xdr:rowOff>
    </xdr:to>
    <xdr:pic>
      <xdr:nvPicPr>
        <xdr:cNvPr id="1035" name="Picture 11" descr="1x1trans"/>
        <xdr:cNvPicPr>
          <a:picLocks noChangeAspect="1" noChangeArrowheads="1"/>
        </xdr:cNvPicPr>
      </xdr:nvPicPr>
      <xdr:blipFill>
        <a:blip xmlns:r="http://schemas.openxmlformats.org/officeDocument/2006/relationships" r:embed="rId1"/>
        <a:srcRect/>
        <a:stretch>
          <a:fillRect/>
        </a:stretch>
      </xdr:blipFill>
      <xdr:spPr bwMode="auto">
        <a:xfrm>
          <a:off x="2190750" y="5353050"/>
          <a:ext cx="9525" cy="9525"/>
        </a:xfrm>
        <a:prstGeom prst="rect">
          <a:avLst/>
        </a:prstGeom>
        <a:noFill/>
      </xdr:spPr>
    </xdr:pic>
    <xdr:clientData/>
  </xdr:twoCellAnchor>
  <xdr:twoCellAnchor editAs="oneCell">
    <xdr:from>
      <xdr:col>3</xdr:col>
      <xdr:colOff>0</xdr:colOff>
      <xdr:row>28</xdr:row>
      <xdr:rowOff>0</xdr:rowOff>
    </xdr:from>
    <xdr:to>
      <xdr:col>3</xdr:col>
      <xdr:colOff>9525</xdr:colOff>
      <xdr:row>28</xdr:row>
      <xdr:rowOff>9525</xdr:rowOff>
    </xdr:to>
    <xdr:pic>
      <xdr:nvPicPr>
        <xdr:cNvPr id="1036" name="Picture 12" descr="1x1trans"/>
        <xdr:cNvPicPr>
          <a:picLocks noChangeAspect="1" noChangeArrowheads="1"/>
        </xdr:cNvPicPr>
      </xdr:nvPicPr>
      <xdr:blipFill>
        <a:blip xmlns:r="http://schemas.openxmlformats.org/officeDocument/2006/relationships" r:embed="rId1"/>
        <a:srcRect/>
        <a:stretch>
          <a:fillRect/>
        </a:stretch>
      </xdr:blipFill>
      <xdr:spPr bwMode="auto">
        <a:xfrm>
          <a:off x="2819400" y="5353050"/>
          <a:ext cx="9525" cy="9525"/>
        </a:xfrm>
        <a:prstGeom prst="rect">
          <a:avLst/>
        </a:prstGeom>
        <a:noFill/>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037" name="Picture 13" descr="1x1trans"/>
        <xdr:cNvPicPr>
          <a:picLocks noChangeAspect="1" noChangeArrowheads="1"/>
        </xdr:cNvPicPr>
      </xdr:nvPicPr>
      <xdr:blipFill>
        <a:blip xmlns:r="http://schemas.openxmlformats.org/officeDocument/2006/relationships" r:embed="rId1"/>
        <a:srcRect/>
        <a:stretch>
          <a:fillRect/>
        </a:stretch>
      </xdr:blipFill>
      <xdr:spPr bwMode="auto">
        <a:xfrm>
          <a:off x="3448050" y="5353050"/>
          <a:ext cx="9525" cy="9525"/>
        </a:xfrm>
        <a:prstGeom prst="rect">
          <a:avLst/>
        </a:prstGeom>
        <a:noFill/>
      </xdr:spPr>
    </xdr:pic>
    <xdr:clientData/>
  </xdr:twoCellAnchor>
  <xdr:twoCellAnchor editAs="oneCell">
    <xdr:from>
      <xdr:col>5</xdr:col>
      <xdr:colOff>0</xdr:colOff>
      <xdr:row>28</xdr:row>
      <xdr:rowOff>0</xdr:rowOff>
    </xdr:from>
    <xdr:to>
      <xdr:col>5</xdr:col>
      <xdr:colOff>9525</xdr:colOff>
      <xdr:row>28</xdr:row>
      <xdr:rowOff>9525</xdr:rowOff>
    </xdr:to>
    <xdr:pic>
      <xdr:nvPicPr>
        <xdr:cNvPr id="1038" name="Picture 14" descr="1x1trans"/>
        <xdr:cNvPicPr>
          <a:picLocks noChangeAspect="1" noChangeArrowheads="1"/>
        </xdr:cNvPicPr>
      </xdr:nvPicPr>
      <xdr:blipFill>
        <a:blip xmlns:r="http://schemas.openxmlformats.org/officeDocument/2006/relationships" r:embed="rId1"/>
        <a:srcRect/>
        <a:stretch>
          <a:fillRect/>
        </a:stretch>
      </xdr:blipFill>
      <xdr:spPr bwMode="auto">
        <a:xfrm>
          <a:off x="4076700" y="5353050"/>
          <a:ext cx="9525" cy="9525"/>
        </a:xfrm>
        <a:prstGeom prst="rect">
          <a:avLst/>
        </a:prstGeom>
        <a:noFill/>
      </xdr:spPr>
    </xdr:pic>
    <xdr:clientData/>
  </xdr:twoCellAnchor>
  <xdr:twoCellAnchor>
    <xdr:from>
      <xdr:col>0</xdr:col>
      <xdr:colOff>0</xdr:colOff>
      <xdr:row>10</xdr:row>
      <xdr:rowOff>0</xdr:rowOff>
    </xdr:from>
    <xdr:to>
      <xdr:col>6</xdr:col>
      <xdr:colOff>0</xdr:colOff>
      <xdr:row>23</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0</xdr:row>
      <xdr:rowOff>0</xdr:rowOff>
    </xdr:from>
    <xdr:to>
      <xdr:col>13</xdr:col>
      <xdr:colOff>9525</xdr:colOff>
      <xdr:row>11</xdr:row>
      <xdr:rowOff>0</xdr:rowOff>
    </xdr:to>
    <xdr:sp macro="" textlink="">
      <xdr:nvSpPr>
        <xdr:cNvPr id="12" name="TextBox 11"/>
        <xdr:cNvSpPr txBox="1"/>
      </xdr:nvSpPr>
      <xdr:spPr>
        <a:xfrm>
          <a:off x="4886325" y="0"/>
          <a:ext cx="3667125"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0" i="0">
              <a:solidFill>
                <a:schemeClr val="dk1"/>
              </a:solidFill>
              <a:latin typeface="+mn-lt"/>
              <a:ea typeface="+mn-ea"/>
              <a:cs typeface="+mn-cs"/>
            </a:rPr>
            <a:t>B) Revenues are growing at a 7.49% compound annual rate compared to growth of 9.91% per year for net income. However, both growth rates have slowed considerably</a:t>
          </a:r>
          <a:r>
            <a:rPr lang="en-US" sz="1100" b="0" i="0" baseline="0">
              <a:solidFill>
                <a:schemeClr val="dk1"/>
              </a:solidFill>
              <a:latin typeface="+mn-lt"/>
              <a:ea typeface="+mn-ea"/>
              <a:cs typeface="+mn-cs"/>
            </a:rPr>
            <a:t> over the last two years.</a:t>
          </a:r>
          <a:endParaRPr lang="en-US" sz="1100" b="0" i="0">
            <a:solidFill>
              <a:schemeClr val="dk1"/>
            </a:solidFill>
            <a:latin typeface="+mn-lt"/>
            <a:ea typeface="+mn-ea"/>
            <a:cs typeface="+mn-cs"/>
          </a:endParaRPr>
        </a:p>
        <a:p>
          <a:pPr rtl="0"/>
          <a:endParaRPr lang="en-US"/>
        </a:p>
        <a:p>
          <a:pPr rtl="0"/>
          <a:r>
            <a:rPr lang="en-US" sz="1100" b="0" i="0">
              <a:solidFill>
                <a:schemeClr val="dk1"/>
              </a:solidFill>
              <a:latin typeface="+mn-lt"/>
              <a:ea typeface="+mn-ea"/>
              <a:cs typeface="+mn-cs"/>
            </a:rPr>
            <a:t>C) Using an arithmetic average, revenue growth is 7.65% per year. Whether or not that is more accurate depends on what you are trying to measure. The arithmetic average represents "typical" the growth in revenues in a year, whereas the geometric mean represents the compound average annual return.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9525</xdr:colOff>
      <xdr:row>2</xdr:row>
      <xdr:rowOff>9525</xdr:rowOff>
    </xdr:to>
    <xdr:pic>
      <xdr:nvPicPr>
        <xdr:cNvPr id="2" name="Picture 1" descr="1x1trans"/>
        <xdr:cNvPicPr>
          <a:picLocks noChangeAspect="1" noChangeArrowheads="1"/>
        </xdr:cNvPicPr>
      </xdr:nvPicPr>
      <xdr:blipFill>
        <a:blip xmlns:r="http://schemas.openxmlformats.org/officeDocument/2006/relationships" r:embed="rId1"/>
        <a:srcRect/>
        <a:stretch>
          <a:fillRect/>
        </a:stretch>
      </xdr:blipFill>
      <xdr:spPr bwMode="auto">
        <a:xfrm>
          <a:off x="0" y="390525"/>
          <a:ext cx="9525" cy="9525"/>
        </a:xfrm>
        <a:prstGeom prst="rect">
          <a:avLst/>
        </a:prstGeom>
        <a:noFill/>
      </xdr:spPr>
    </xdr:pic>
    <xdr:clientData/>
  </xdr:twoCellAnchor>
  <xdr:twoCellAnchor editAs="oneCell">
    <xdr:from>
      <xdr:col>0</xdr:col>
      <xdr:colOff>0</xdr:colOff>
      <xdr:row>28</xdr:row>
      <xdr:rowOff>0</xdr:rowOff>
    </xdr:from>
    <xdr:to>
      <xdr:col>0</xdr:col>
      <xdr:colOff>9525</xdr:colOff>
      <xdr:row>28</xdr:row>
      <xdr:rowOff>9525</xdr:rowOff>
    </xdr:to>
    <xdr:pic>
      <xdr:nvPicPr>
        <xdr:cNvPr id="3" name="Picture 2" descr="1x1trans"/>
        <xdr:cNvPicPr>
          <a:picLocks noChangeAspect="1" noChangeArrowheads="1"/>
        </xdr:cNvPicPr>
      </xdr:nvPicPr>
      <xdr:blipFill>
        <a:blip xmlns:r="http://schemas.openxmlformats.org/officeDocument/2006/relationships" r:embed="rId1"/>
        <a:srcRect/>
        <a:stretch>
          <a:fillRect/>
        </a:stretch>
      </xdr:blipFill>
      <xdr:spPr bwMode="auto">
        <a:xfrm>
          <a:off x="0" y="5353050"/>
          <a:ext cx="9525" cy="9525"/>
        </a:xfrm>
        <a:prstGeom prst="rect">
          <a:avLst/>
        </a:prstGeom>
        <a:noFill/>
      </xdr:spPr>
    </xdr:pic>
    <xdr:clientData/>
  </xdr:twoCellAnchor>
  <xdr:twoCellAnchor editAs="oneCell">
    <xdr:from>
      <xdr:col>1</xdr:col>
      <xdr:colOff>0</xdr:colOff>
      <xdr:row>28</xdr:row>
      <xdr:rowOff>0</xdr:rowOff>
    </xdr:from>
    <xdr:to>
      <xdr:col>1</xdr:col>
      <xdr:colOff>9525</xdr:colOff>
      <xdr:row>28</xdr:row>
      <xdr:rowOff>9525</xdr:rowOff>
    </xdr:to>
    <xdr:pic>
      <xdr:nvPicPr>
        <xdr:cNvPr id="4" name="Picture 10" descr="1x1trans"/>
        <xdr:cNvPicPr>
          <a:picLocks noChangeAspect="1" noChangeArrowheads="1"/>
        </xdr:cNvPicPr>
      </xdr:nvPicPr>
      <xdr:blipFill>
        <a:blip xmlns:r="http://schemas.openxmlformats.org/officeDocument/2006/relationships" r:embed="rId1"/>
        <a:srcRect/>
        <a:stretch>
          <a:fillRect/>
        </a:stretch>
      </xdr:blipFill>
      <xdr:spPr bwMode="auto">
        <a:xfrm>
          <a:off x="1524000" y="5353050"/>
          <a:ext cx="9525" cy="9525"/>
        </a:xfrm>
        <a:prstGeom prst="rect">
          <a:avLst/>
        </a:prstGeom>
        <a:noFill/>
      </xdr:spPr>
    </xdr:pic>
    <xdr:clientData/>
  </xdr:twoCellAnchor>
  <xdr:twoCellAnchor editAs="oneCell">
    <xdr:from>
      <xdr:col>2</xdr:col>
      <xdr:colOff>0</xdr:colOff>
      <xdr:row>28</xdr:row>
      <xdr:rowOff>0</xdr:rowOff>
    </xdr:from>
    <xdr:to>
      <xdr:col>2</xdr:col>
      <xdr:colOff>9525</xdr:colOff>
      <xdr:row>28</xdr:row>
      <xdr:rowOff>9525</xdr:rowOff>
    </xdr:to>
    <xdr:pic>
      <xdr:nvPicPr>
        <xdr:cNvPr id="5" name="Picture 11" descr="1x1trans"/>
        <xdr:cNvPicPr>
          <a:picLocks noChangeAspect="1" noChangeArrowheads="1"/>
        </xdr:cNvPicPr>
      </xdr:nvPicPr>
      <xdr:blipFill>
        <a:blip xmlns:r="http://schemas.openxmlformats.org/officeDocument/2006/relationships" r:embed="rId1"/>
        <a:srcRect/>
        <a:stretch>
          <a:fillRect/>
        </a:stretch>
      </xdr:blipFill>
      <xdr:spPr bwMode="auto">
        <a:xfrm>
          <a:off x="2190750" y="5353050"/>
          <a:ext cx="9525" cy="9525"/>
        </a:xfrm>
        <a:prstGeom prst="rect">
          <a:avLst/>
        </a:prstGeom>
        <a:noFill/>
      </xdr:spPr>
    </xdr:pic>
    <xdr:clientData/>
  </xdr:twoCellAnchor>
  <xdr:twoCellAnchor editAs="oneCell">
    <xdr:from>
      <xdr:col>3</xdr:col>
      <xdr:colOff>0</xdr:colOff>
      <xdr:row>28</xdr:row>
      <xdr:rowOff>0</xdr:rowOff>
    </xdr:from>
    <xdr:to>
      <xdr:col>3</xdr:col>
      <xdr:colOff>9525</xdr:colOff>
      <xdr:row>28</xdr:row>
      <xdr:rowOff>9525</xdr:rowOff>
    </xdr:to>
    <xdr:pic>
      <xdr:nvPicPr>
        <xdr:cNvPr id="6" name="Picture 12" descr="1x1trans"/>
        <xdr:cNvPicPr>
          <a:picLocks noChangeAspect="1" noChangeArrowheads="1"/>
        </xdr:cNvPicPr>
      </xdr:nvPicPr>
      <xdr:blipFill>
        <a:blip xmlns:r="http://schemas.openxmlformats.org/officeDocument/2006/relationships" r:embed="rId1"/>
        <a:srcRect/>
        <a:stretch>
          <a:fillRect/>
        </a:stretch>
      </xdr:blipFill>
      <xdr:spPr bwMode="auto">
        <a:xfrm>
          <a:off x="2819400" y="5353050"/>
          <a:ext cx="9525" cy="9525"/>
        </a:xfrm>
        <a:prstGeom prst="rect">
          <a:avLst/>
        </a:prstGeom>
        <a:noFill/>
      </xdr:spPr>
    </xdr:pic>
    <xdr:clientData/>
  </xdr:twoCellAnchor>
  <xdr:twoCellAnchor editAs="oneCell">
    <xdr:from>
      <xdr:col>4</xdr:col>
      <xdr:colOff>0</xdr:colOff>
      <xdr:row>28</xdr:row>
      <xdr:rowOff>0</xdr:rowOff>
    </xdr:from>
    <xdr:to>
      <xdr:col>4</xdr:col>
      <xdr:colOff>9525</xdr:colOff>
      <xdr:row>28</xdr:row>
      <xdr:rowOff>9525</xdr:rowOff>
    </xdr:to>
    <xdr:pic>
      <xdr:nvPicPr>
        <xdr:cNvPr id="7" name="Picture 13" descr="1x1trans"/>
        <xdr:cNvPicPr>
          <a:picLocks noChangeAspect="1" noChangeArrowheads="1"/>
        </xdr:cNvPicPr>
      </xdr:nvPicPr>
      <xdr:blipFill>
        <a:blip xmlns:r="http://schemas.openxmlformats.org/officeDocument/2006/relationships" r:embed="rId1"/>
        <a:srcRect/>
        <a:stretch>
          <a:fillRect/>
        </a:stretch>
      </xdr:blipFill>
      <xdr:spPr bwMode="auto">
        <a:xfrm>
          <a:off x="3448050" y="5353050"/>
          <a:ext cx="9525" cy="9525"/>
        </a:xfrm>
        <a:prstGeom prst="rect">
          <a:avLst/>
        </a:prstGeom>
        <a:noFill/>
      </xdr:spPr>
    </xdr:pic>
    <xdr:clientData/>
  </xdr:twoCellAnchor>
  <xdr:twoCellAnchor editAs="oneCell">
    <xdr:from>
      <xdr:col>5</xdr:col>
      <xdr:colOff>0</xdr:colOff>
      <xdr:row>28</xdr:row>
      <xdr:rowOff>0</xdr:rowOff>
    </xdr:from>
    <xdr:to>
      <xdr:col>5</xdr:col>
      <xdr:colOff>9525</xdr:colOff>
      <xdr:row>28</xdr:row>
      <xdr:rowOff>9525</xdr:rowOff>
    </xdr:to>
    <xdr:pic>
      <xdr:nvPicPr>
        <xdr:cNvPr id="8" name="Picture 14" descr="1x1trans"/>
        <xdr:cNvPicPr>
          <a:picLocks noChangeAspect="1" noChangeArrowheads="1"/>
        </xdr:cNvPicPr>
      </xdr:nvPicPr>
      <xdr:blipFill>
        <a:blip xmlns:r="http://schemas.openxmlformats.org/officeDocument/2006/relationships" r:embed="rId1"/>
        <a:srcRect/>
        <a:stretch>
          <a:fillRect/>
        </a:stretch>
      </xdr:blipFill>
      <xdr:spPr bwMode="auto">
        <a:xfrm>
          <a:off x="4076700" y="5353050"/>
          <a:ext cx="9525" cy="9525"/>
        </a:xfrm>
        <a:prstGeom prst="rect">
          <a:avLst/>
        </a:prstGeom>
        <a:noFill/>
      </xdr:spPr>
    </xdr:pic>
    <xdr:clientData/>
  </xdr:twoCellAnchor>
  <xdr:twoCellAnchor>
    <xdr:from>
      <xdr:col>0</xdr:col>
      <xdr:colOff>0</xdr:colOff>
      <xdr:row>10</xdr:row>
      <xdr:rowOff>0</xdr:rowOff>
    </xdr:from>
    <xdr:to>
      <xdr:col>6</xdr:col>
      <xdr:colOff>0</xdr:colOff>
      <xdr:row>23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0</xdr:row>
      <xdr:rowOff>0</xdr:rowOff>
    </xdr:from>
    <xdr:to>
      <xdr:col>13</xdr:col>
      <xdr:colOff>0</xdr:colOff>
      <xdr:row>12</xdr:row>
      <xdr:rowOff>123825</xdr:rowOff>
    </xdr:to>
    <xdr:sp macro="" textlink="">
      <xdr:nvSpPr>
        <xdr:cNvPr id="11" name="TextBox 10"/>
        <xdr:cNvSpPr txBox="1"/>
      </xdr:nvSpPr>
      <xdr:spPr>
        <a:xfrm>
          <a:off x="4886325" y="0"/>
          <a:ext cx="3657600"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1" i="0">
              <a:solidFill>
                <a:schemeClr val="dk1"/>
              </a:solidFill>
              <a:latin typeface="+mn-lt"/>
              <a:ea typeface="+mn-ea"/>
              <a:cs typeface="+mn-cs"/>
            </a:rPr>
            <a:t>A) </a:t>
          </a:r>
          <a:r>
            <a:rPr lang="en-US" sz="1100" b="0" i="0">
              <a:solidFill>
                <a:schemeClr val="dk1"/>
              </a:solidFill>
              <a:latin typeface="+mn-lt"/>
              <a:ea typeface="+mn-ea"/>
              <a:cs typeface="+mn-cs"/>
            </a:rPr>
            <a:t>Yahoo's sales growth over this period</a:t>
          </a:r>
          <a:r>
            <a:rPr lang="en-US" sz="1100" b="0" i="0" baseline="0">
              <a:solidFill>
                <a:schemeClr val="dk1"/>
              </a:solidFill>
              <a:latin typeface="+mn-lt"/>
              <a:ea typeface="+mn-ea"/>
              <a:cs typeface="+mn-cs"/>
            </a:rPr>
            <a:t> is negative, despite the economic recover and many efforts by the company to turn things around. On the other hand, its net income appears to have grown quite a lot over this period. That may be misleading, though, as it 2009 was likely a low earnings year, and net income has fallen a lot since 2012. It seems likely that Yahoo! can slow the slide in earnings growth, though its best years are probably behind it.</a:t>
          </a:r>
          <a:endParaRPr lang="en-US" sz="1100" b="0" i="0">
            <a:solidFill>
              <a:schemeClr val="dk1"/>
            </a:solidFill>
            <a:latin typeface="+mn-lt"/>
            <a:ea typeface="+mn-ea"/>
            <a:cs typeface="+mn-cs"/>
          </a:endParaRPr>
        </a:p>
        <a:p>
          <a:pPr rtl="0"/>
          <a:endParaRPr lang="en-US" sz="1100" b="1" i="0">
            <a:solidFill>
              <a:schemeClr val="dk1"/>
            </a:solidFill>
            <a:latin typeface="+mn-lt"/>
            <a:ea typeface="+mn-ea"/>
            <a:cs typeface="+mn-cs"/>
          </a:endParaRPr>
        </a:p>
        <a:p>
          <a:pPr rtl="0"/>
          <a:r>
            <a:rPr lang="en-US" sz="1100" b="1" i="0">
              <a:solidFill>
                <a:schemeClr val="dk1"/>
              </a:solidFill>
              <a:latin typeface="+mn-lt"/>
              <a:ea typeface="+mn-ea"/>
              <a:cs typeface="+mn-cs"/>
            </a:rPr>
            <a:t>B)</a:t>
          </a:r>
          <a:r>
            <a:rPr lang="en-US" sz="1100" b="0" i="0">
              <a:solidFill>
                <a:schemeClr val="dk1"/>
              </a:solidFill>
              <a:latin typeface="+mn-lt"/>
              <a:ea typeface="+mn-ea"/>
              <a:cs typeface="+mn-cs"/>
            </a:rPr>
            <a:t> Based on the net profit</a:t>
          </a:r>
          <a:r>
            <a:rPr lang="en-US" sz="1100" b="0" i="0" baseline="0">
              <a:solidFill>
                <a:schemeClr val="dk1"/>
              </a:solidFill>
              <a:latin typeface="+mn-lt"/>
              <a:ea typeface="+mn-ea"/>
              <a:cs typeface="+mn-cs"/>
            </a:rPr>
            <a:t> margin, Yahoo! was more profitable than 3M. However, it seems that 3M is more likely to produce steady growth and to remain a leader in its industry.</a:t>
          </a:r>
          <a:endParaRPr lang="en-US" sz="1100" b="0" i="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64</xdr:row>
      <xdr:rowOff>0</xdr:rowOff>
    </xdr:from>
    <xdr:to>
      <xdr:col>4</xdr:col>
      <xdr:colOff>0</xdr:colOff>
      <xdr:row>75</xdr:row>
      <xdr:rowOff>0</xdr:rowOff>
    </xdr:to>
    <xdr:sp macro="" textlink="">
      <xdr:nvSpPr>
        <xdr:cNvPr id="3" name="TextBox 2"/>
        <xdr:cNvSpPr txBox="1"/>
      </xdr:nvSpPr>
      <xdr:spPr>
        <a:xfrm>
          <a:off x="1" y="12268200"/>
          <a:ext cx="4429124"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0" i="0">
              <a:solidFill>
                <a:schemeClr val="dk1"/>
              </a:solidFill>
              <a:latin typeface="+mn-lt"/>
              <a:ea typeface="+mn-ea"/>
              <a:cs typeface="+mn-cs"/>
            </a:rPr>
            <a:t>Question F:</a:t>
          </a:r>
          <a:endParaRPr lang="en-US"/>
        </a:p>
        <a:p>
          <a:pPr rtl="0"/>
          <a:r>
            <a:rPr lang="en-US" sz="1100" b="0" i="0">
              <a:solidFill>
                <a:schemeClr val="dk1"/>
              </a:solidFill>
              <a:latin typeface="+mn-lt"/>
              <a:ea typeface="+mn-ea"/>
              <a:cs typeface="+mn-cs"/>
            </a:rPr>
            <a:t>a. Sales…not a large difference</a:t>
          </a:r>
          <a:endParaRPr lang="en-US"/>
        </a:p>
        <a:p>
          <a:pPr rtl="0"/>
          <a:r>
            <a:rPr lang="en-US" sz="1100" b="0" i="0">
              <a:solidFill>
                <a:schemeClr val="dk1"/>
              </a:solidFill>
              <a:latin typeface="+mn-lt"/>
              <a:ea typeface="+mn-ea"/>
              <a:cs typeface="+mn-cs"/>
            </a:rPr>
            <a:t>b. Retained Earnings…not a large difference</a:t>
          </a:r>
          <a:endParaRPr lang="en-US"/>
        </a:p>
        <a:p>
          <a:pPr rtl="0"/>
          <a:r>
            <a:rPr lang="en-US" sz="1100" b="0" i="0">
              <a:solidFill>
                <a:schemeClr val="dk1"/>
              </a:solidFill>
              <a:latin typeface="+mn-lt"/>
              <a:ea typeface="+mn-ea"/>
              <a:cs typeface="+mn-cs"/>
            </a:rPr>
            <a:t>c. Total Assets…not a large difference</a:t>
          </a:r>
          <a:endParaRPr lang="en-US"/>
        </a:p>
        <a:p>
          <a:pPr rtl="0"/>
          <a:r>
            <a:rPr lang="en-US" sz="1100" b="0" i="0">
              <a:solidFill>
                <a:schemeClr val="dk1"/>
              </a:solidFill>
              <a:latin typeface="+mn-lt"/>
              <a:ea typeface="+mn-ea"/>
              <a:cs typeface="+mn-cs"/>
            </a:rPr>
            <a:t>d. Net Cash from Operations…not a  large difference</a:t>
          </a:r>
          <a:endParaRPr lang="en-US"/>
        </a:p>
        <a:p>
          <a:pPr rtl="0"/>
          <a:r>
            <a:rPr lang="en-US" sz="1100" b="0" i="0">
              <a:solidFill>
                <a:schemeClr val="dk1"/>
              </a:solidFill>
              <a:latin typeface="+mn-lt"/>
              <a:ea typeface="+mn-ea"/>
              <a:cs typeface="+mn-cs"/>
            </a:rPr>
            <a:t>e. Free Cash Flows…huge difference</a:t>
          </a:r>
          <a:endParaRPr lang="en-US"/>
        </a:p>
        <a:p>
          <a:pPr rtl="0"/>
          <a:endParaRPr lang="en-US" sz="1100" b="0" i="0">
            <a:solidFill>
              <a:schemeClr val="dk1"/>
            </a:solidFill>
            <a:latin typeface="+mn-lt"/>
            <a:ea typeface="+mn-ea"/>
            <a:cs typeface="+mn-cs"/>
          </a:endParaRPr>
        </a:p>
        <a:p>
          <a:pPr rtl="0"/>
          <a:r>
            <a:rPr lang="en-US" sz="1100" b="0" i="0">
              <a:solidFill>
                <a:schemeClr val="dk1"/>
              </a:solidFill>
              <a:latin typeface="+mn-lt"/>
              <a:ea typeface="+mn-ea"/>
              <a:cs typeface="+mn-cs"/>
            </a:rPr>
            <a:t>The size of the differences is directly related to the variation in the distribution of growth rates across the years. The larger the variation, the larger the difference in the two types of averages, as can</a:t>
          </a:r>
          <a:r>
            <a:rPr lang="en-US" sz="1100" b="0" i="0" baseline="0">
              <a:solidFill>
                <a:schemeClr val="dk1"/>
              </a:solidFill>
              <a:latin typeface="+mn-lt"/>
              <a:ea typeface="+mn-ea"/>
              <a:cs typeface="+mn-cs"/>
            </a:rPr>
            <a:t> be seen by the standard deviations calculated above</a:t>
          </a:r>
          <a:r>
            <a:rPr lang="en-US" sz="1100" b="0" i="0">
              <a:solidFill>
                <a:schemeClr val="dk1"/>
              </a:solidFill>
              <a:latin typeface="+mn-lt"/>
              <a:ea typeface="+mn-ea"/>
              <a:cs typeface="+mn-cs"/>
            </a:rPr>
            <a:t>.</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workbookViewId="0"/>
  </sheetViews>
  <sheetFormatPr defaultRowHeight="15"/>
  <cols>
    <col min="1" max="1" width="23.28515625" bestFit="1" customWidth="1"/>
    <col min="2" max="4" width="12.7109375" customWidth="1"/>
  </cols>
  <sheetData>
    <row r="1" spans="1:14">
      <c r="A1" s="26" t="s">
        <v>31</v>
      </c>
      <c r="B1" s="9"/>
      <c r="C1" s="9"/>
      <c r="D1" s="31"/>
      <c r="G1" t="str">
        <f>A1&amp;CHAR(10)&amp;" (line chart)"</f>
        <v>Fastenal, Co.
 (line chart)</v>
      </c>
      <c r="N1" t="str">
        <f>A1&amp;CHAR(10)&amp;" (XY Scatter Chart)"</f>
        <v>Fastenal, Co.
 (XY Scatter Chart)</v>
      </c>
    </row>
    <row r="2" spans="1:14" ht="15.75" thickBot="1">
      <c r="A2" s="10" t="s">
        <v>8</v>
      </c>
      <c r="B2" s="10" t="s">
        <v>9</v>
      </c>
      <c r="C2" s="10" t="s">
        <v>10</v>
      </c>
      <c r="D2" s="10" t="s">
        <v>32</v>
      </c>
    </row>
    <row r="3" spans="1:14">
      <c r="A3" s="22">
        <v>2011</v>
      </c>
      <c r="B3" s="30">
        <v>33.47</v>
      </c>
    </row>
    <row r="4" spans="1:14">
      <c r="A4" s="22">
        <f>A3+1</f>
        <v>2012</v>
      </c>
      <c r="B4" s="30">
        <v>43.09</v>
      </c>
      <c r="C4" s="2">
        <f>B4/B3-1</f>
        <v>0.28742157155661796</v>
      </c>
      <c r="D4" s="2">
        <f>B4/$B$3-1</f>
        <v>0.28742157155661796</v>
      </c>
    </row>
    <row r="5" spans="1:14">
      <c r="A5" s="22">
        <f>A4+1</f>
        <v>2013</v>
      </c>
      <c r="B5" s="30">
        <v>43.99</v>
      </c>
      <c r="C5" s="2">
        <f>B5/B4-1</f>
        <v>2.0886516593177085E-2</v>
      </c>
      <c r="D5" s="2">
        <f t="shared" ref="D5:D8" si="0">B5/$B$3-1</f>
        <v>0.31431132357334945</v>
      </c>
    </row>
    <row r="6" spans="1:14">
      <c r="A6" s="22">
        <f>A5+1</f>
        <v>2014</v>
      </c>
      <c r="B6" s="30">
        <v>45.28</v>
      </c>
      <c r="C6" s="2">
        <f>B6/B5-1</f>
        <v>2.93248465560354E-2</v>
      </c>
      <c r="D6" s="2">
        <f t="shared" si="0"/>
        <v>0.35285330146399763</v>
      </c>
    </row>
    <row r="7" spans="1:14">
      <c r="A7" s="22">
        <f>A6+1</f>
        <v>2015</v>
      </c>
      <c r="B7" s="30">
        <v>38.54</v>
      </c>
      <c r="C7" s="2">
        <f>B7/B6-1</f>
        <v>-0.14885159010600713</v>
      </c>
      <c r="D7" s="2">
        <f t="shared" si="0"/>
        <v>0.15147893636092014</v>
      </c>
    </row>
    <row r="8" spans="1:14" ht="15.75" thickBot="1">
      <c r="A8" s="22">
        <f>A7+1</f>
        <v>2016</v>
      </c>
      <c r="B8" s="30">
        <v>43.11</v>
      </c>
      <c r="C8" s="2">
        <f>B8/B7-1</f>
        <v>0.11857810067462382</v>
      </c>
      <c r="D8" s="2">
        <f t="shared" si="0"/>
        <v>0.28801912160143406</v>
      </c>
    </row>
    <row r="9" spans="1:14">
      <c r="A9" s="11" t="s">
        <v>12</v>
      </c>
      <c r="B9" s="12">
        <f>B8/B3-1</f>
        <v>0.28801912160143406</v>
      </c>
      <c r="C9" s="12">
        <f t="array" ref="C9">PRODUCT(1+C4:C8)-1</f>
        <v>0.28801912160143406</v>
      </c>
      <c r="D9" s="12">
        <f>D8</f>
        <v>0.28801912160143406</v>
      </c>
    </row>
    <row r="10" spans="1:14">
      <c r="A10" t="s">
        <v>13</v>
      </c>
      <c r="B10" s="2">
        <f>(B8/B3)^(1/(COUNT(B3:B8)-1))-1</f>
        <v>5.192423810021296E-2</v>
      </c>
      <c r="C10" s="2">
        <f t="array" ref="C10">GEOMEAN(1+C4:C8)-1</f>
        <v>5.192423810021296E-2</v>
      </c>
      <c r="D10" s="2">
        <f>(1+D9)^(1/COUNT(D4:D8))-1</f>
        <v>5.192423810021296E-2</v>
      </c>
    </row>
    <row r="21" spans="6:6">
      <c r="F21" s="4" t="s">
        <v>11</v>
      </c>
    </row>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showGridLines="0" workbookViewId="0"/>
  </sheetViews>
  <sheetFormatPr defaultRowHeight="15"/>
  <cols>
    <col min="1" max="1" width="22.85546875" customWidth="1"/>
    <col min="2" max="2" width="10" customWidth="1"/>
    <col min="3" max="3" width="9.42578125" customWidth="1"/>
    <col min="4" max="6" width="9.42578125" bestFit="1" customWidth="1"/>
    <col min="7" max="7" width="2.7109375" customWidth="1"/>
  </cols>
  <sheetData>
    <row r="1" spans="1:12">
      <c r="A1" s="23" t="s">
        <v>33</v>
      </c>
      <c r="B1" s="23"/>
      <c r="C1" s="23"/>
      <c r="D1" s="23"/>
      <c r="E1" s="23"/>
      <c r="F1" s="23"/>
    </row>
    <row r="2" spans="1:12" ht="15.75" thickBot="1">
      <c r="A2" s="24"/>
      <c r="B2" s="25">
        <v>2016</v>
      </c>
      <c r="C2" s="25">
        <f>B2-1</f>
        <v>2015</v>
      </c>
      <c r="D2" s="25">
        <f>C2-1</f>
        <v>2014</v>
      </c>
      <c r="E2" s="25">
        <f>D2-1</f>
        <v>2013</v>
      </c>
      <c r="F2" s="25">
        <f>E2-1</f>
        <v>2012</v>
      </c>
    </row>
    <row r="3" spans="1:12">
      <c r="A3" s="1" t="s">
        <v>0</v>
      </c>
      <c r="B3" s="7">
        <v>4396</v>
      </c>
      <c r="C3" s="7">
        <v>4515</v>
      </c>
      <c r="D3" s="7">
        <v>3575</v>
      </c>
      <c r="E3" s="7">
        <v>3797</v>
      </c>
      <c r="F3" s="7">
        <v>4143</v>
      </c>
      <c r="H3" s="6"/>
      <c r="I3" s="6"/>
      <c r="J3" s="6"/>
      <c r="K3" s="6"/>
      <c r="L3" s="6"/>
    </row>
    <row r="4" spans="1:12">
      <c r="A4" s="3" t="s">
        <v>1</v>
      </c>
      <c r="B4" s="8">
        <v>1156</v>
      </c>
      <c r="C4" s="8">
        <v>875</v>
      </c>
      <c r="D4" s="8">
        <v>8</v>
      </c>
      <c r="E4" s="8">
        <v>98</v>
      </c>
      <c r="F4" s="8">
        <v>76</v>
      </c>
    </row>
    <row r="5" spans="1:12">
      <c r="A5" t="s">
        <v>2</v>
      </c>
      <c r="B5" s="2">
        <f>B4/B3</f>
        <v>0.26296633303002731</v>
      </c>
      <c r="C5" s="2">
        <f>C4/C3</f>
        <v>0.19379844961240311</v>
      </c>
      <c r="D5" s="2">
        <f>D4/D3</f>
        <v>2.2377622377622378E-3</v>
      </c>
      <c r="E5" s="2">
        <f>E4/E3</f>
        <v>2.5809849881485384E-2</v>
      </c>
      <c r="F5" s="2">
        <f>F4/F3</f>
        <v>1.8344195027757665E-2</v>
      </c>
    </row>
    <row r="6" spans="1:12">
      <c r="A6" t="s">
        <v>3</v>
      </c>
      <c r="B6" s="2">
        <f>(B3/F3)^(1/4)-1</f>
        <v>1.4929059934969624E-2</v>
      </c>
    </row>
    <row r="7" spans="1:12">
      <c r="A7" t="s">
        <v>4</v>
      </c>
      <c r="B7" s="2">
        <f>(B4/F4)^(1/4)-1</f>
        <v>0.97485884958888902</v>
      </c>
    </row>
    <row r="8" spans="1:12">
      <c r="A8" t="s">
        <v>6</v>
      </c>
      <c r="B8" s="5">
        <f>B3/C3</f>
        <v>0.97364341085271322</v>
      </c>
      <c r="C8" s="5">
        <f>C3/D3</f>
        <v>1.2629370629370629</v>
      </c>
      <c r="D8" s="5">
        <f>D3/E3</f>
        <v>0.94153278904398208</v>
      </c>
      <c r="E8" s="5">
        <f>E3/F3</f>
        <v>0.91648563842626118</v>
      </c>
      <c r="F8" s="5"/>
    </row>
    <row r="9" spans="1:12">
      <c r="A9" t="s">
        <v>3</v>
      </c>
      <c r="B9" s="2">
        <f>GEOMEAN(B8:E8)-1</f>
        <v>1.4929059934969624E-2</v>
      </c>
    </row>
    <row r="10" spans="1:12">
      <c r="A10" t="s">
        <v>7</v>
      </c>
      <c r="B10" s="2">
        <f>AVERAGE(B8:E8)-1</f>
        <v>2.3649725315004977E-2</v>
      </c>
    </row>
    <row r="26" spans="1:6">
      <c r="A26" s="4" t="s">
        <v>5</v>
      </c>
    </row>
    <row r="27" spans="1:6">
      <c r="A27" s="23" t="str">
        <f>A1</f>
        <v>Electronic Arts, Inc.</v>
      </c>
      <c r="B27" s="23"/>
      <c r="C27" s="23"/>
      <c r="D27" s="23"/>
      <c r="E27" s="23"/>
      <c r="F27" s="23"/>
    </row>
    <row r="28" spans="1:6" ht="15.75" thickBot="1">
      <c r="A28" s="24"/>
      <c r="B28" s="25">
        <f t="shared" ref="B28:F30" si="0">B2</f>
        <v>2016</v>
      </c>
      <c r="C28" s="25">
        <f t="shared" si="0"/>
        <v>2015</v>
      </c>
      <c r="D28" s="25">
        <f t="shared" si="0"/>
        <v>2014</v>
      </c>
      <c r="E28" s="25">
        <f t="shared" si="0"/>
        <v>2013</v>
      </c>
      <c r="F28" s="25">
        <f t="shared" si="0"/>
        <v>2012</v>
      </c>
    </row>
    <row r="29" spans="1:6">
      <c r="A29" s="1" t="str">
        <f>A3</f>
        <v>Sales</v>
      </c>
      <c r="B29" s="7">
        <f t="shared" si="0"/>
        <v>4396</v>
      </c>
      <c r="C29" s="7">
        <f t="shared" si="0"/>
        <v>4515</v>
      </c>
      <c r="D29" s="7">
        <f t="shared" si="0"/>
        <v>3575</v>
      </c>
      <c r="E29" s="7">
        <f t="shared" si="0"/>
        <v>3797</v>
      </c>
      <c r="F29" s="7">
        <f t="shared" si="0"/>
        <v>4143</v>
      </c>
    </row>
    <row r="30" spans="1:6">
      <c r="A30" s="3" t="str">
        <f>A4</f>
        <v>Net Income</v>
      </c>
      <c r="B30" s="8">
        <f t="shared" si="0"/>
        <v>1156</v>
      </c>
      <c r="C30" s="8">
        <f t="shared" si="0"/>
        <v>875</v>
      </c>
      <c r="D30" s="8">
        <f t="shared" si="0"/>
        <v>8</v>
      </c>
      <c r="E30" s="8">
        <f t="shared" si="0"/>
        <v>98</v>
      </c>
      <c r="F30" s="8">
        <f t="shared" si="0"/>
        <v>76</v>
      </c>
    </row>
    <row r="31" spans="1:6">
      <c r="A31" t="str">
        <f>A5</f>
        <v>Net Profit Margin</v>
      </c>
      <c r="B31" s="2">
        <f t="array" ref="B31:F31">B30:F30/B29:F29</f>
        <v>0.26296633303002731</v>
      </c>
      <c r="C31" s="2">
        <v>0.19379844961240311</v>
      </c>
      <c r="D31" s="2">
        <v>2.2377622377622378E-3</v>
      </c>
      <c r="E31" s="2">
        <v>2.5809849881485384E-2</v>
      </c>
      <c r="F31" s="2">
        <v>1.8344195027757665E-2</v>
      </c>
    </row>
    <row r="32" spans="1:6">
      <c r="A32" t="str">
        <f>A6</f>
        <v>Sales Growth</v>
      </c>
      <c r="B32" s="2">
        <f t="array" ref="B32">GEOMEAN(B29:E29/C29:F29)-1</f>
        <v>1.4929059934969624E-2</v>
      </c>
    </row>
    <row r="33" spans="1:2">
      <c r="A33" t="str">
        <f>A7</f>
        <v>Net Income Growth</v>
      </c>
      <c r="B33" s="2">
        <f t="array" ref="B33">GEOMEAN(B30:E30/C30:F30)-1</f>
        <v>0.97485884958888902</v>
      </c>
    </row>
    <row r="34" spans="1:2">
      <c r="A34" t="str">
        <f>A10</f>
        <v>Sales Growth (arithmetic)</v>
      </c>
      <c r="B34" s="2">
        <f t="array" ref="B34">AVERAGE(B29:E29/C29:F29)-1</f>
        <v>2.3649725315004977E-2</v>
      </c>
    </row>
  </sheetData>
  <phoneticPr fontId="0" type="noConversion"/>
  <pageMargins left="0.75" right="0.75" top="1" bottom="1" header="0.5" footer="0.5"/>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showGridLines="0" workbookViewId="0"/>
  </sheetViews>
  <sheetFormatPr defaultRowHeight="15"/>
  <cols>
    <col min="1" max="1" width="22.85546875" customWidth="1"/>
    <col min="2" max="2" width="10" customWidth="1"/>
    <col min="3" max="3" width="9.42578125" customWidth="1"/>
    <col min="4" max="6" width="9.42578125" bestFit="1" customWidth="1"/>
    <col min="7" max="7" width="2.7109375" customWidth="1"/>
  </cols>
  <sheetData>
    <row r="1" spans="1:12">
      <c r="A1" s="23" t="s">
        <v>34</v>
      </c>
      <c r="B1" s="23"/>
      <c r="C1" s="23"/>
      <c r="D1" s="23"/>
      <c r="E1" s="23"/>
      <c r="F1" s="23"/>
    </row>
    <row r="2" spans="1:12" ht="15.75" thickBot="1">
      <c r="A2" s="24"/>
      <c r="B2" s="25">
        <v>2016</v>
      </c>
      <c r="C2" s="25">
        <f>B2-1</f>
        <v>2015</v>
      </c>
      <c r="D2" s="25">
        <f>C2-1</f>
        <v>2014</v>
      </c>
      <c r="E2" s="25">
        <f>D2-1</f>
        <v>2013</v>
      </c>
      <c r="F2" s="25">
        <f>E2-1</f>
        <v>2012</v>
      </c>
    </row>
    <row r="3" spans="1:12">
      <c r="A3" s="1" t="s">
        <v>0</v>
      </c>
      <c r="B3" s="7">
        <v>109830</v>
      </c>
      <c r="C3" s="7">
        <v>108465</v>
      </c>
      <c r="D3" s="7">
        <v>98375</v>
      </c>
      <c r="E3" s="7">
        <v>96619</v>
      </c>
      <c r="F3" s="7">
        <v>90269</v>
      </c>
      <c r="H3" s="6"/>
      <c r="I3" s="6"/>
      <c r="J3" s="6"/>
      <c r="K3" s="6"/>
      <c r="L3" s="6"/>
    </row>
    <row r="4" spans="1:12">
      <c r="A4" s="3" t="s">
        <v>1</v>
      </c>
      <c r="B4" s="8">
        <v>2039</v>
      </c>
      <c r="C4" s="8">
        <v>1728</v>
      </c>
      <c r="D4" s="8">
        <v>1519</v>
      </c>
      <c r="E4" s="8">
        <v>1497</v>
      </c>
      <c r="F4" s="8">
        <v>602</v>
      </c>
    </row>
    <row r="5" spans="1:12">
      <c r="A5" t="s">
        <v>2</v>
      </c>
      <c r="B5" s="2">
        <f>B4/B3</f>
        <v>1.8565055085131565E-2</v>
      </c>
      <c r="C5" s="2">
        <f>C4/C3</f>
        <v>1.5931406444475178E-2</v>
      </c>
      <c r="D5" s="2">
        <f>D4/D3</f>
        <v>1.5440914866581957E-2</v>
      </c>
      <c r="E5" s="2">
        <f>E4/E3</f>
        <v>1.5493846965917676E-2</v>
      </c>
      <c r="F5" s="2">
        <f>F4/F3</f>
        <v>6.6689561200412098E-3</v>
      </c>
    </row>
    <row r="6" spans="1:12">
      <c r="A6" t="s">
        <v>3</v>
      </c>
      <c r="B6" s="2">
        <f>(B3/F3)^(1/4)-1</f>
        <v>5.025700785841325E-2</v>
      </c>
    </row>
    <row r="7" spans="1:12">
      <c r="A7" t="s">
        <v>4</v>
      </c>
      <c r="B7" s="2">
        <f>(B4/F4)^(1/4)-1</f>
        <v>0.35661052968052043</v>
      </c>
    </row>
    <row r="8" spans="1:12">
      <c r="A8" t="s">
        <v>6</v>
      </c>
      <c r="B8" s="5">
        <f>B3/C3</f>
        <v>1.0125847047434657</v>
      </c>
      <c r="C8" s="5">
        <f>C3/D3</f>
        <v>1.1025667090216009</v>
      </c>
      <c r="D8" s="5">
        <f>D3/E3</f>
        <v>1.0181744791397138</v>
      </c>
      <c r="E8" s="5">
        <f>E3/F3</f>
        <v>1.0703453012662154</v>
      </c>
      <c r="F8" s="5"/>
    </row>
    <row r="9" spans="1:12">
      <c r="A9" t="s">
        <v>3</v>
      </c>
      <c r="B9" s="2">
        <f>GEOMEAN(B8:E8)-1</f>
        <v>5.025700785841325E-2</v>
      </c>
    </row>
    <row r="10" spans="1:12">
      <c r="A10" t="s">
        <v>7</v>
      </c>
      <c r="B10" s="2">
        <f t="array" ref="B10">AVERAGE(B8:E8-1)</f>
        <v>5.0917798542748971E-2</v>
      </c>
    </row>
    <row r="26" spans="1:6">
      <c r="A26" s="4" t="s">
        <v>5</v>
      </c>
    </row>
    <row r="27" spans="1:6">
      <c r="A27" s="23" t="str">
        <f>A1</f>
        <v>Kroger Co.</v>
      </c>
      <c r="B27" s="23"/>
      <c r="C27" s="23"/>
      <c r="D27" s="23"/>
      <c r="E27" s="23"/>
      <c r="F27" s="23"/>
    </row>
    <row r="28" spans="1:6" ht="15.75" thickBot="1">
      <c r="A28" s="24"/>
      <c r="B28" s="25">
        <f t="shared" ref="B28:F30" si="0">B2</f>
        <v>2016</v>
      </c>
      <c r="C28" s="25">
        <f t="shared" si="0"/>
        <v>2015</v>
      </c>
      <c r="D28" s="25">
        <f t="shared" si="0"/>
        <v>2014</v>
      </c>
      <c r="E28" s="25">
        <f t="shared" si="0"/>
        <v>2013</v>
      </c>
      <c r="F28" s="25">
        <f t="shared" si="0"/>
        <v>2012</v>
      </c>
    </row>
    <row r="29" spans="1:6">
      <c r="A29" s="1" t="str">
        <f>A3</f>
        <v>Sales</v>
      </c>
      <c r="B29" s="7">
        <f t="shared" si="0"/>
        <v>109830</v>
      </c>
      <c r="C29" s="7">
        <f t="shared" si="0"/>
        <v>108465</v>
      </c>
      <c r="D29" s="7">
        <f t="shared" si="0"/>
        <v>98375</v>
      </c>
      <c r="E29" s="7">
        <f t="shared" si="0"/>
        <v>96619</v>
      </c>
      <c r="F29" s="7">
        <f t="shared" si="0"/>
        <v>90269</v>
      </c>
    </row>
    <row r="30" spans="1:6">
      <c r="A30" s="3" t="str">
        <f>A4</f>
        <v>Net Income</v>
      </c>
      <c r="B30" s="8">
        <f t="shared" si="0"/>
        <v>2039</v>
      </c>
      <c r="C30" s="8">
        <f t="shared" si="0"/>
        <v>1728</v>
      </c>
      <c r="D30" s="8">
        <f t="shared" si="0"/>
        <v>1519</v>
      </c>
      <c r="E30" s="8">
        <f t="shared" si="0"/>
        <v>1497</v>
      </c>
      <c r="F30" s="8">
        <f t="shared" si="0"/>
        <v>602</v>
      </c>
    </row>
    <row r="31" spans="1:6">
      <c r="A31" t="str">
        <f>A5</f>
        <v>Net Profit Margin</v>
      </c>
      <c r="B31" s="2">
        <f t="array" ref="B31:F31">B30:F30/B29:F29</f>
        <v>1.8565055085131565E-2</v>
      </c>
      <c r="C31" s="2">
        <v>1.5931406444475178E-2</v>
      </c>
      <c r="D31" s="2">
        <v>1.5440914866581957E-2</v>
      </c>
      <c r="E31" s="2">
        <v>1.5493846965917676E-2</v>
      </c>
      <c r="F31" s="2">
        <v>6.6689561200412098E-3</v>
      </c>
    </row>
    <row r="32" spans="1:6">
      <c r="A32" t="str">
        <f>A6</f>
        <v>Sales Growth</v>
      </c>
      <c r="B32" s="2">
        <f t="array" ref="B32">GEOMEAN(B29:E29/C29:F29)-1</f>
        <v>5.025700785841325E-2</v>
      </c>
    </row>
    <row r="33" spans="1:2">
      <c r="A33" t="str">
        <f>A7</f>
        <v>Net Income Growth</v>
      </c>
      <c r="B33" s="2">
        <f t="array" ref="B33">GEOMEAN(B30:E30/C30:F30)-1</f>
        <v>0.35661052968052043</v>
      </c>
    </row>
    <row r="34" spans="1:2">
      <c r="A34" t="str">
        <f>A10</f>
        <v>Sales Growth (arithmetic)</v>
      </c>
      <c r="B34" s="2">
        <f t="array" ref="B34">AVERAGE(B29:E29/C29:F29)-1</f>
        <v>5.0917798542748915E-2</v>
      </c>
    </row>
  </sheetData>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Normal="100" workbookViewId="0"/>
  </sheetViews>
  <sheetFormatPr defaultRowHeight="15"/>
  <cols>
    <col min="1" max="1" width="32.7109375" bestFit="1" customWidth="1"/>
    <col min="2" max="2" width="12" bestFit="1" customWidth="1"/>
    <col min="3" max="6" width="10.85546875" bestFit="1" customWidth="1"/>
  </cols>
  <sheetData>
    <row r="1" spans="1:6">
      <c r="A1" s="14" t="s">
        <v>35</v>
      </c>
      <c r="B1" s="15"/>
      <c r="C1" s="15"/>
      <c r="D1" s="15"/>
      <c r="E1" s="15"/>
      <c r="F1" s="15"/>
    </row>
    <row r="2" spans="1:6">
      <c r="A2" s="14" t="s">
        <v>19</v>
      </c>
      <c r="B2" s="15"/>
      <c r="C2" s="15"/>
      <c r="D2" s="15"/>
      <c r="E2" s="15"/>
      <c r="F2" s="15"/>
    </row>
    <row r="3" spans="1:6" ht="15.75" thickBot="1">
      <c r="A3" s="14" t="str">
        <f>"For the Years "&amp;TEXT(F4,"####")&amp;" to "&amp;TEXT(B4,"####")</f>
        <v>For the Years 2012 to 2016</v>
      </c>
      <c r="B3" s="15"/>
      <c r="C3" s="15"/>
      <c r="D3" s="15"/>
      <c r="E3" s="15"/>
      <c r="F3" s="15"/>
    </row>
    <row r="4" spans="1:6" ht="15.75" thickBot="1">
      <c r="A4" s="20" t="s">
        <v>14</v>
      </c>
      <c r="B4" s="21">
        <v>2016</v>
      </c>
      <c r="C4" s="21">
        <f>B4-1</f>
        <v>2015</v>
      </c>
      <c r="D4" s="21">
        <f t="shared" ref="D4:F4" si="0">C4-1</f>
        <v>2014</v>
      </c>
      <c r="E4" s="21">
        <f t="shared" si="0"/>
        <v>2013</v>
      </c>
      <c r="F4" s="21">
        <f t="shared" si="0"/>
        <v>2012</v>
      </c>
    </row>
    <row r="5" spans="1:6">
      <c r="A5" s="13" t="s">
        <v>0</v>
      </c>
      <c r="B5" s="28">
        <v>5761</v>
      </c>
      <c r="C5" s="28">
        <v>5655</v>
      </c>
      <c r="D5" s="28">
        <v>5591</v>
      </c>
      <c r="E5" s="28">
        <v>5623</v>
      </c>
      <c r="F5" s="28">
        <v>5468</v>
      </c>
    </row>
    <row r="6" spans="1:6">
      <c r="A6" s="13" t="s">
        <v>15</v>
      </c>
      <c r="B6" s="27">
        <v>1068</v>
      </c>
      <c r="C6" s="27">
        <v>1002</v>
      </c>
      <c r="D6" s="27">
        <v>954</v>
      </c>
      <c r="E6" s="27">
        <v>966</v>
      </c>
      <c r="F6" s="27">
        <v>888</v>
      </c>
    </row>
    <row r="7" spans="1:6">
      <c r="A7" s="13" t="s">
        <v>28</v>
      </c>
      <c r="B7" s="27">
        <v>82</v>
      </c>
      <c r="C7" s="27">
        <v>95</v>
      </c>
      <c r="D7" s="27">
        <v>99</v>
      </c>
      <c r="E7" s="27">
        <v>119</v>
      </c>
      <c r="F7" s="27">
        <v>123</v>
      </c>
    </row>
    <row r="8" spans="1:6">
      <c r="A8" s="13" t="s">
        <v>1</v>
      </c>
      <c r="B8" s="27">
        <v>648</v>
      </c>
      <c r="C8" s="27">
        <v>606</v>
      </c>
      <c r="D8" s="27">
        <v>562</v>
      </c>
      <c r="E8" s="27">
        <v>574</v>
      </c>
      <c r="F8" s="27">
        <v>543</v>
      </c>
    </row>
    <row r="9" spans="1:6">
      <c r="A9" s="13" t="s">
        <v>36</v>
      </c>
      <c r="B9" s="16">
        <v>4.9674681324354504</v>
      </c>
      <c r="C9" s="16">
        <v>4.3946195095499201</v>
      </c>
      <c r="D9" s="16">
        <v>4.2568049672845403</v>
      </c>
      <c r="E9" s="16">
        <v>4.3017545442922804</v>
      </c>
      <c r="F9" s="16">
        <v>4.0888821706598097</v>
      </c>
    </row>
    <row r="10" spans="1:6">
      <c r="A10" s="13" t="s">
        <v>16</v>
      </c>
      <c r="B10" s="27">
        <v>4518</v>
      </c>
      <c r="C10" s="27">
        <v>4164</v>
      </c>
      <c r="D10" s="27">
        <v>4258</v>
      </c>
      <c r="E10" s="27">
        <v>4311</v>
      </c>
      <c r="F10" s="27">
        <v>4355</v>
      </c>
    </row>
    <row r="11" spans="1:6">
      <c r="A11" s="13" t="s">
        <v>25</v>
      </c>
      <c r="B11" s="27">
        <v>490</v>
      </c>
      <c r="C11" s="27">
        <v>431</v>
      </c>
      <c r="D11" s="27">
        <v>440</v>
      </c>
      <c r="E11" s="27">
        <v>413</v>
      </c>
      <c r="F11" s="27">
        <v>412</v>
      </c>
    </row>
    <row r="12" spans="1:6">
      <c r="A12" s="13" t="s">
        <v>17</v>
      </c>
      <c r="B12" s="27">
        <v>4221</v>
      </c>
      <c r="C12" s="27">
        <v>4046</v>
      </c>
      <c r="D12" s="27">
        <v>4104</v>
      </c>
      <c r="E12" s="27">
        <v>4165</v>
      </c>
      <c r="F12" s="27">
        <v>4490</v>
      </c>
    </row>
    <row r="13" spans="1:6">
      <c r="A13" s="13" t="s">
        <v>26</v>
      </c>
      <c r="B13" s="27">
        <v>2163</v>
      </c>
      <c r="C13" s="27">
        <v>1923</v>
      </c>
      <c r="D13" s="27">
        <v>1739</v>
      </c>
      <c r="E13" s="27">
        <v>1561</v>
      </c>
      <c r="F13" s="27">
        <v>1350</v>
      </c>
    </row>
    <row r="14" spans="1:6">
      <c r="A14" s="13" t="s">
        <v>18</v>
      </c>
      <c r="B14" s="27">
        <v>778</v>
      </c>
      <c r="C14" s="27">
        <v>874</v>
      </c>
      <c r="D14" s="27">
        <v>767</v>
      </c>
      <c r="E14" s="27">
        <v>775</v>
      </c>
      <c r="F14" s="27">
        <v>612</v>
      </c>
    </row>
    <row r="15" spans="1:6">
      <c r="A15" s="13" t="s">
        <v>29</v>
      </c>
      <c r="B15" s="27">
        <v>606</v>
      </c>
      <c r="C15" s="27">
        <v>749</v>
      </c>
      <c r="D15" s="27">
        <v>629</v>
      </c>
      <c r="E15" s="27">
        <v>581</v>
      </c>
      <c r="F15" s="27">
        <v>420</v>
      </c>
    </row>
    <row r="17" spans="1:6">
      <c r="A17" s="14" t="str">
        <f>A1</f>
        <v>Clorox Company</v>
      </c>
      <c r="B17" s="15"/>
      <c r="C17" s="15"/>
      <c r="D17" s="15"/>
      <c r="E17" s="15"/>
      <c r="F17" s="19"/>
    </row>
    <row r="18" spans="1:6">
      <c r="A18" s="14" t="s">
        <v>21</v>
      </c>
      <c r="B18" s="15"/>
      <c r="C18" s="15"/>
      <c r="D18" s="15"/>
      <c r="E18" s="15"/>
      <c r="F18" s="19"/>
    </row>
    <row r="19" spans="1:6" ht="15.75" thickBot="1">
      <c r="A19" s="14" t="str">
        <f>"For the Years "&amp;TEXT(E20,"####")&amp;" to "&amp;TEXT(B20,"####")</f>
        <v>For the Years 2013 to 2016</v>
      </c>
      <c r="B19" s="15"/>
      <c r="C19" s="15"/>
      <c r="D19" s="15"/>
      <c r="E19" s="15"/>
      <c r="F19" s="19"/>
    </row>
    <row r="20" spans="1:6" ht="15.75" thickBot="1">
      <c r="A20" s="20" t="s">
        <v>14</v>
      </c>
      <c r="B20" s="21">
        <f>B4</f>
        <v>2016</v>
      </c>
      <c r="C20" s="21">
        <f>C4</f>
        <v>2015</v>
      </c>
      <c r="D20" s="21">
        <f>D4</f>
        <v>2014</v>
      </c>
      <c r="E20" s="21">
        <f>E4</f>
        <v>2013</v>
      </c>
    </row>
    <row r="21" spans="1:6">
      <c r="A21" s="13" t="str">
        <f>A5</f>
        <v>Sales</v>
      </c>
      <c r="B21" s="18">
        <f>B5/C5</f>
        <v>1.0187444739168876</v>
      </c>
      <c r="C21" s="18">
        <f t="shared" ref="C21:E21" si="1">C5/D5</f>
        <v>1.0114469683419782</v>
      </c>
      <c r="D21" s="18">
        <f t="shared" si="1"/>
        <v>0.99430908767561799</v>
      </c>
      <c r="E21" s="18">
        <f t="shared" si="1"/>
        <v>1.0283467446964154</v>
      </c>
      <c r="F21" s="17"/>
    </row>
    <row r="22" spans="1:6">
      <c r="A22" s="13" t="str">
        <f t="shared" ref="A22:A31" si="2">A6</f>
        <v>EBIT</v>
      </c>
      <c r="B22" s="18">
        <f t="shared" ref="B22:E31" si="3">B6/C6</f>
        <v>1.0658682634730539</v>
      </c>
      <c r="C22" s="18">
        <f t="shared" si="3"/>
        <v>1.050314465408805</v>
      </c>
      <c r="D22" s="18">
        <f t="shared" si="3"/>
        <v>0.98757763975155277</v>
      </c>
      <c r="E22" s="18">
        <f t="shared" si="3"/>
        <v>1.0878378378378379</v>
      </c>
      <c r="F22" s="17"/>
    </row>
    <row r="23" spans="1:6">
      <c r="A23" s="13" t="str">
        <f t="shared" si="2"/>
        <v>Interest Expense</v>
      </c>
      <c r="B23" s="18">
        <f t="shared" si="3"/>
        <v>0.86315789473684212</v>
      </c>
      <c r="C23" s="18">
        <f t="shared" si="3"/>
        <v>0.95959595959595956</v>
      </c>
      <c r="D23" s="18">
        <f t="shared" si="3"/>
        <v>0.83193277310924374</v>
      </c>
      <c r="E23" s="18">
        <f t="shared" si="3"/>
        <v>0.96747967479674801</v>
      </c>
      <c r="F23" s="17"/>
    </row>
    <row r="24" spans="1:6">
      <c r="A24" s="13" t="str">
        <f t="shared" si="2"/>
        <v>Net Income</v>
      </c>
      <c r="B24" s="18">
        <f t="shared" si="3"/>
        <v>1.0693069306930694</v>
      </c>
      <c r="C24" s="18">
        <f t="shared" si="3"/>
        <v>1.0782918149466192</v>
      </c>
      <c r="D24" s="18">
        <f t="shared" si="3"/>
        <v>0.97909407665505221</v>
      </c>
      <c r="E24" s="18">
        <f t="shared" si="3"/>
        <v>1.0570902394106814</v>
      </c>
      <c r="F24" s="17"/>
    </row>
    <row r="25" spans="1:6">
      <c r="A25" s="13" t="str">
        <f t="shared" si="2"/>
        <v>Basic EPS</v>
      </c>
      <c r="B25" s="18">
        <f t="shared" si="3"/>
        <v>1.1303522686413867</v>
      </c>
      <c r="C25" s="18">
        <f t="shared" si="3"/>
        <v>1.0323751131011514</v>
      </c>
      <c r="D25" s="18">
        <f t="shared" si="3"/>
        <v>0.98955087359240879</v>
      </c>
      <c r="E25" s="18">
        <f t="shared" si="3"/>
        <v>1.0520612638730356</v>
      </c>
      <c r="F25" s="17"/>
    </row>
    <row r="26" spans="1:6">
      <c r="A26" s="13" t="str">
        <f t="shared" si="2"/>
        <v>Total Assets</v>
      </c>
      <c r="B26" s="18">
        <f t="shared" si="3"/>
        <v>1.0850144092219021</v>
      </c>
      <c r="C26" s="18">
        <f t="shared" si="3"/>
        <v>0.9779239079379991</v>
      </c>
      <c r="D26" s="18">
        <f t="shared" si="3"/>
        <v>0.9877058687079564</v>
      </c>
      <c r="E26" s="18">
        <f t="shared" si="3"/>
        <v>0.98989667049368546</v>
      </c>
      <c r="F26" s="17"/>
    </row>
    <row r="27" spans="1:6">
      <c r="A27" s="13" t="str">
        <f t="shared" si="2"/>
        <v>Accounts Payable</v>
      </c>
      <c r="B27" s="18">
        <f t="shared" si="3"/>
        <v>1.1368909512761021</v>
      </c>
      <c r="C27" s="18">
        <f t="shared" si="3"/>
        <v>0.9795454545454545</v>
      </c>
      <c r="D27" s="18">
        <f t="shared" si="3"/>
        <v>1.0653753026634383</v>
      </c>
      <c r="E27" s="18">
        <f t="shared" si="3"/>
        <v>1.0024271844660195</v>
      </c>
      <c r="F27" s="17"/>
    </row>
    <row r="28" spans="1:6">
      <c r="A28" s="13" t="str">
        <f t="shared" si="2"/>
        <v>Total Liabilities</v>
      </c>
      <c r="B28" s="18">
        <f t="shared" si="3"/>
        <v>1.0432525951557095</v>
      </c>
      <c r="C28" s="18">
        <f t="shared" si="3"/>
        <v>0.98586744639376223</v>
      </c>
      <c r="D28" s="18">
        <f t="shared" si="3"/>
        <v>0.98535414165666269</v>
      </c>
      <c r="E28" s="18">
        <f t="shared" si="3"/>
        <v>0.92761692650334071</v>
      </c>
      <c r="F28" s="17"/>
    </row>
    <row r="29" spans="1:6">
      <c r="A29" s="13" t="str">
        <f t="shared" si="2"/>
        <v>Retained Earnings</v>
      </c>
      <c r="B29" s="18">
        <f t="shared" si="3"/>
        <v>1.1248049921996879</v>
      </c>
      <c r="C29" s="18">
        <f t="shared" si="3"/>
        <v>1.1058079355951695</v>
      </c>
      <c r="D29" s="18">
        <f t="shared" si="3"/>
        <v>1.114029468289558</v>
      </c>
      <c r="E29" s="18">
        <f t="shared" si="3"/>
        <v>1.1562962962962964</v>
      </c>
      <c r="F29" s="17"/>
    </row>
    <row r="30" spans="1:6">
      <c r="A30" s="13" t="str">
        <f t="shared" si="2"/>
        <v>Net Cash from Operating Activities</v>
      </c>
      <c r="B30" s="18">
        <f t="shared" si="3"/>
        <v>0.89016018306636158</v>
      </c>
      <c r="C30" s="18">
        <f t="shared" si="3"/>
        <v>1.1395045632333769</v>
      </c>
      <c r="D30" s="18">
        <f t="shared" si="3"/>
        <v>0.98967741935483866</v>
      </c>
      <c r="E30" s="18">
        <f t="shared" si="3"/>
        <v>1.2663398692810457</v>
      </c>
      <c r="F30" s="17"/>
    </row>
    <row r="31" spans="1:6">
      <c r="A31" s="13" t="str">
        <f t="shared" si="2"/>
        <v>Free Cash Flow</v>
      </c>
      <c r="B31" s="18">
        <f t="shared" si="3"/>
        <v>0.80907877169559417</v>
      </c>
      <c r="C31" s="18">
        <f t="shared" si="3"/>
        <v>1.190779014308426</v>
      </c>
      <c r="D31" s="18">
        <f t="shared" si="3"/>
        <v>1.0826161790017212</v>
      </c>
      <c r="E31" s="18">
        <f t="shared" si="3"/>
        <v>1.3833333333333333</v>
      </c>
      <c r="F31" s="17"/>
    </row>
    <row r="33" spans="1:5">
      <c r="A33" s="14" t="str">
        <f>A17</f>
        <v>Clorox Company</v>
      </c>
      <c r="B33" s="15"/>
      <c r="C33" s="15"/>
      <c r="D33" s="15"/>
      <c r="E33" s="15"/>
    </row>
    <row r="34" spans="1:5">
      <c r="A34" s="14" t="s">
        <v>20</v>
      </c>
      <c r="B34" s="15"/>
      <c r="C34" s="15"/>
      <c r="D34" s="15"/>
      <c r="E34" s="15"/>
    </row>
    <row r="35" spans="1:5" ht="15.75" thickBot="1">
      <c r="A35" s="14" t="str">
        <f>"For the Years "&amp;TEXT(E36,"####")&amp;" to "&amp;TEXT(B36,"####")</f>
        <v>For the Years 2013 to 2016</v>
      </c>
      <c r="B35" s="15"/>
      <c r="C35" s="15"/>
      <c r="D35" s="15"/>
      <c r="E35" s="15"/>
    </row>
    <row r="36" spans="1:5" ht="15.75" thickBot="1">
      <c r="A36" s="20" t="s">
        <v>14</v>
      </c>
      <c r="B36" s="21">
        <f>B20</f>
        <v>2016</v>
      </c>
      <c r="C36" s="21">
        <f t="shared" ref="C36:E36" si="4">C20</f>
        <v>2015</v>
      </c>
      <c r="D36" s="21">
        <f t="shared" si="4"/>
        <v>2014</v>
      </c>
      <c r="E36" s="21">
        <f t="shared" si="4"/>
        <v>2013</v>
      </c>
    </row>
    <row r="37" spans="1:5">
      <c r="A37" s="13" t="str">
        <f>A5</f>
        <v>Sales</v>
      </c>
      <c r="B37" s="18">
        <f>B5/C5-1</f>
        <v>1.8744473916887605E-2</v>
      </c>
      <c r="C37" s="18">
        <f t="shared" ref="C37:E37" si="5">C5/D5-1</f>
        <v>1.1446968341978225E-2</v>
      </c>
      <c r="D37" s="18">
        <f t="shared" si="5"/>
        <v>-5.6909123243820137E-3</v>
      </c>
      <c r="E37" s="18">
        <f t="shared" si="5"/>
        <v>2.8346744696415405E-2</v>
      </c>
    </row>
    <row r="38" spans="1:5">
      <c r="A38" s="13" t="str">
        <f t="shared" ref="A38:A47" si="6">A6</f>
        <v>EBIT</v>
      </c>
      <c r="B38" s="18">
        <f t="shared" ref="B38:E47" si="7">B6/C6-1</f>
        <v>6.5868263473053856E-2</v>
      </c>
      <c r="C38" s="18">
        <f t="shared" si="7"/>
        <v>5.031446540880502E-2</v>
      </c>
      <c r="D38" s="18">
        <f t="shared" si="7"/>
        <v>-1.2422360248447228E-2</v>
      </c>
      <c r="E38" s="18">
        <f t="shared" si="7"/>
        <v>8.783783783783794E-2</v>
      </c>
    </row>
    <row r="39" spans="1:5">
      <c r="A39" s="13" t="str">
        <f t="shared" si="6"/>
        <v>Interest Expense</v>
      </c>
      <c r="B39" s="18">
        <f t="shared" si="7"/>
        <v>-0.13684210526315788</v>
      </c>
      <c r="C39" s="18">
        <f t="shared" si="7"/>
        <v>-4.0404040404040442E-2</v>
      </c>
      <c r="D39" s="18">
        <f t="shared" si="7"/>
        <v>-0.16806722689075626</v>
      </c>
      <c r="E39" s="18">
        <f t="shared" si="7"/>
        <v>-3.2520325203251987E-2</v>
      </c>
    </row>
    <row r="40" spans="1:5">
      <c r="A40" s="13" t="str">
        <f t="shared" si="6"/>
        <v>Net Income</v>
      </c>
      <c r="B40" s="18">
        <f t="shared" si="7"/>
        <v>6.9306930693069368E-2</v>
      </c>
      <c r="C40" s="18">
        <f t="shared" si="7"/>
        <v>7.8291814946619187E-2</v>
      </c>
      <c r="D40" s="18">
        <f t="shared" si="7"/>
        <v>-2.0905923344947785E-2</v>
      </c>
      <c r="E40" s="18">
        <f t="shared" si="7"/>
        <v>5.7090239410681365E-2</v>
      </c>
    </row>
    <row r="41" spans="1:5">
      <c r="A41" s="13" t="str">
        <f t="shared" si="6"/>
        <v>Basic EPS</v>
      </c>
      <c r="B41" s="18">
        <f t="shared" si="7"/>
        <v>0.13035226864138671</v>
      </c>
      <c r="C41" s="18">
        <f t="shared" si="7"/>
        <v>3.2375113101151376E-2</v>
      </c>
      <c r="D41" s="18">
        <f t="shared" si="7"/>
        <v>-1.0449126407591214E-2</v>
      </c>
      <c r="E41" s="18">
        <f t="shared" si="7"/>
        <v>5.2061263873035557E-2</v>
      </c>
    </row>
    <row r="42" spans="1:5">
      <c r="A42" s="13" t="str">
        <f t="shared" si="6"/>
        <v>Total Assets</v>
      </c>
      <c r="B42" s="18">
        <f t="shared" si="7"/>
        <v>8.5014409221902065E-2</v>
      </c>
      <c r="C42" s="18">
        <f t="shared" si="7"/>
        <v>-2.2076092062000896E-2</v>
      </c>
      <c r="D42" s="18">
        <f t="shared" si="7"/>
        <v>-1.2294131292043597E-2</v>
      </c>
      <c r="E42" s="18">
        <f t="shared" si="7"/>
        <v>-1.010332950631454E-2</v>
      </c>
    </row>
    <row r="43" spans="1:5">
      <c r="A43" s="13" t="str">
        <f t="shared" si="6"/>
        <v>Accounts Payable</v>
      </c>
      <c r="B43" s="18">
        <f t="shared" si="7"/>
        <v>0.13689095127610207</v>
      </c>
      <c r="C43" s="18">
        <f t="shared" si="7"/>
        <v>-2.0454545454545503E-2</v>
      </c>
      <c r="D43" s="18">
        <f t="shared" si="7"/>
        <v>6.5375302663438273E-2</v>
      </c>
      <c r="E43" s="18">
        <f t="shared" si="7"/>
        <v>2.4271844660195274E-3</v>
      </c>
    </row>
    <row r="44" spans="1:5">
      <c r="A44" s="13" t="str">
        <f t="shared" si="6"/>
        <v>Total Liabilities</v>
      </c>
      <c r="B44" s="18">
        <f t="shared" si="7"/>
        <v>4.325259515570945E-2</v>
      </c>
      <c r="C44" s="18">
        <f t="shared" si="7"/>
        <v>-1.4132553606237774E-2</v>
      </c>
      <c r="D44" s="18">
        <f t="shared" si="7"/>
        <v>-1.4645858343337315E-2</v>
      </c>
      <c r="E44" s="18">
        <f t="shared" si="7"/>
        <v>-7.2383073496659289E-2</v>
      </c>
    </row>
    <row r="45" spans="1:5">
      <c r="A45" s="13" t="str">
        <f t="shared" si="6"/>
        <v>Retained Earnings</v>
      </c>
      <c r="B45" s="18">
        <f t="shared" si="7"/>
        <v>0.12480499219968788</v>
      </c>
      <c r="C45" s="18">
        <f t="shared" si="7"/>
        <v>0.10580793559516954</v>
      </c>
      <c r="D45" s="18">
        <f t="shared" si="7"/>
        <v>0.11402946828955796</v>
      </c>
      <c r="E45" s="18">
        <f t="shared" si="7"/>
        <v>0.15629629629629638</v>
      </c>
    </row>
    <row r="46" spans="1:5">
      <c r="A46" s="13" t="str">
        <f t="shared" si="6"/>
        <v>Net Cash from Operating Activities</v>
      </c>
      <c r="B46" s="18">
        <f t="shared" si="7"/>
        <v>-0.10983981693363842</v>
      </c>
      <c r="C46" s="18">
        <f t="shared" si="7"/>
        <v>0.1395045632333769</v>
      </c>
      <c r="D46" s="18">
        <f t="shared" si="7"/>
        <v>-1.0322580645161339E-2</v>
      </c>
      <c r="E46" s="18">
        <f t="shared" si="7"/>
        <v>0.26633986928104569</v>
      </c>
    </row>
    <row r="47" spans="1:5">
      <c r="A47" s="13" t="str">
        <f t="shared" si="6"/>
        <v>Free Cash Flow</v>
      </c>
      <c r="B47" s="18">
        <f t="shared" si="7"/>
        <v>-0.19092122830440583</v>
      </c>
      <c r="C47" s="18">
        <f t="shared" si="7"/>
        <v>0.19077901430842603</v>
      </c>
      <c r="D47" s="18">
        <f t="shared" si="7"/>
        <v>8.2616179001721246E-2</v>
      </c>
      <c r="E47" s="18">
        <f t="shared" si="7"/>
        <v>0.3833333333333333</v>
      </c>
    </row>
    <row r="49" spans="1:6">
      <c r="A49" s="14" t="str">
        <f>A33</f>
        <v>Clorox Company</v>
      </c>
      <c r="B49" s="15"/>
    </row>
    <row r="50" spans="1:6">
      <c r="A50" s="14" t="s">
        <v>22</v>
      </c>
      <c r="B50" s="15"/>
    </row>
    <row r="51" spans="1:6" ht="15.75" thickBot="1">
      <c r="A51" s="14" t="str">
        <f>"For the Years "&amp;TEXT(E36,"####")&amp;" to "&amp;TEXT(B36,"####")</f>
        <v>For the Years 2013 to 2016</v>
      </c>
      <c r="B51" s="15"/>
    </row>
    <row r="52" spans="1:6" ht="15.75" thickBot="1">
      <c r="A52" s="20" t="s">
        <v>14</v>
      </c>
      <c r="B52" s="21" t="s">
        <v>23</v>
      </c>
      <c r="C52" s="21" t="s">
        <v>24</v>
      </c>
      <c r="E52" s="21" t="s">
        <v>30</v>
      </c>
      <c r="F52" s="21" t="s">
        <v>27</v>
      </c>
    </row>
    <row r="53" spans="1:6">
      <c r="A53" s="13" t="str">
        <f>A5</f>
        <v>Sales</v>
      </c>
      <c r="B53" s="18">
        <f t="shared" ref="B53" si="8">AVERAGE(B37:E37)</f>
        <v>1.3211818657724805E-2</v>
      </c>
      <c r="C53" s="2">
        <f t="array" ref="C53">GEOMEAN(1+B37:E37)-1</f>
        <v>1.313505477282062E-2</v>
      </c>
      <c r="E53" s="29">
        <f>B53-C53</f>
        <v>7.6763884904185176E-5</v>
      </c>
      <c r="F53" s="2">
        <f t="shared" ref="F53:F63" si="9">STDEV(B37:E37)</f>
        <v>1.4377113707002858E-2</v>
      </c>
    </row>
    <row r="54" spans="1:6">
      <c r="A54" s="13" t="str">
        <f t="shared" ref="A54:A63" si="10">A6</f>
        <v>EBIT</v>
      </c>
      <c r="B54" s="18">
        <f t="shared" ref="B54:B63" si="11">AVERAGE(B38:E38)</f>
        <v>4.7899551617812397E-2</v>
      </c>
      <c r="C54" s="2">
        <f t="array" ref="C54">GEOMEAN(1+B38:E38)-1</f>
        <v>4.7223963894697851E-2</v>
      </c>
      <c r="E54" s="29">
        <f t="shared" ref="E54:E63" si="12">B54-C54</f>
        <v>6.7558772311454574E-4</v>
      </c>
      <c r="F54" s="2">
        <f t="shared" si="9"/>
        <v>4.3060059497358256E-2</v>
      </c>
    </row>
    <row r="55" spans="1:6">
      <c r="A55" s="13" t="str">
        <f t="shared" si="10"/>
        <v>Interest Expense</v>
      </c>
      <c r="B55" s="18">
        <f t="shared" si="11"/>
        <v>-9.4458424440301642E-2</v>
      </c>
      <c r="C55" s="2">
        <f t="array" ref="C55">GEOMEAN(1+B39:E39)-1</f>
        <v>-9.6397996390155116E-2</v>
      </c>
      <c r="E55" s="29">
        <f t="shared" si="12"/>
        <v>1.9395719498534747E-3</v>
      </c>
      <c r="F55" s="2">
        <f t="shared" si="9"/>
        <v>6.8246701431698087E-2</v>
      </c>
    </row>
    <row r="56" spans="1:6">
      <c r="A56" s="13" t="str">
        <f t="shared" si="10"/>
        <v>Net Income</v>
      </c>
      <c r="B56" s="18">
        <f t="shared" si="11"/>
        <v>4.5945765426355534E-2</v>
      </c>
      <c r="C56" s="2">
        <f t="array" ref="C56">GEOMEAN(1+B40:E40)-1</f>
        <v>4.5186505970072233E-2</v>
      </c>
      <c r="E56" s="29">
        <f t="shared" si="12"/>
        <v>7.5925945628330105E-4</v>
      </c>
      <c r="F56" s="2">
        <f t="shared" si="9"/>
        <v>4.5406895783748472E-2</v>
      </c>
    </row>
    <row r="57" spans="1:6">
      <c r="A57" s="13" t="str">
        <f t="shared" si="10"/>
        <v>Basic EPS</v>
      </c>
      <c r="B57" s="18">
        <f t="shared" si="11"/>
        <v>5.1084879801995609E-2</v>
      </c>
      <c r="C57" s="2">
        <f t="array" ref="C57">GEOMEAN(1+B41:E41)-1</f>
        <v>4.9862983610200695E-2</v>
      </c>
      <c r="E57" s="29">
        <f t="shared" si="12"/>
        <v>1.2218961917949134E-3</v>
      </c>
      <c r="F57" s="2">
        <f t="shared" si="9"/>
        <v>5.8937146038444771E-2</v>
      </c>
    </row>
    <row r="58" spans="1:6">
      <c r="A58" s="13" t="str">
        <f t="shared" si="10"/>
        <v>Total Assets</v>
      </c>
      <c r="B58" s="18">
        <f t="shared" si="11"/>
        <v>1.0135214090385758E-2</v>
      </c>
      <c r="C58" s="2">
        <f t="array" ref="C58">GEOMEAN(1+B42:E42)-1</f>
        <v>9.2285245838656937E-3</v>
      </c>
      <c r="E58" s="29">
        <f t="shared" si="12"/>
        <v>9.0668950652006419E-4</v>
      </c>
      <c r="F58" s="2">
        <f t="shared" si="9"/>
        <v>5.019009294268581E-2</v>
      </c>
    </row>
    <row r="59" spans="1:6">
      <c r="A59" s="13" t="str">
        <f t="shared" si="10"/>
        <v>Accounts Payable</v>
      </c>
      <c r="B59" s="18">
        <f t="shared" si="11"/>
        <v>4.6059723237753591E-2</v>
      </c>
      <c r="C59" s="2">
        <f t="array" ref="C59">GEOMEAN(1+B43:E43)-1</f>
        <v>4.429864860923427E-2</v>
      </c>
      <c r="E59" s="29">
        <f t="shared" si="12"/>
        <v>1.7610746285193213E-3</v>
      </c>
      <c r="F59" s="2">
        <f t="shared" si="9"/>
        <v>7.0595915780925625E-2</v>
      </c>
    </row>
    <row r="60" spans="1:6">
      <c r="A60" s="13" t="str">
        <f t="shared" si="10"/>
        <v>Total Liabilities</v>
      </c>
      <c r="B60" s="18">
        <f t="shared" si="11"/>
        <v>-1.4477222572631232E-2</v>
      </c>
      <c r="C60" s="2">
        <f t="array" ref="C60">GEOMEAN(1+B44:E44)-1</f>
        <v>-1.5326493991690171E-2</v>
      </c>
      <c r="E60" s="29">
        <f t="shared" si="12"/>
        <v>8.4927141905893899E-4</v>
      </c>
      <c r="F60" s="2">
        <f t="shared" si="9"/>
        <v>4.7208638548831845E-2</v>
      </c>
    </row>
    <row r="61" spans="1:6">
      <c r="A61" s="13" t="str">
        <f t="shared" si="10"/>
        <v>Retained Earnings</v>
      </c>
      <c r="B61" s="18">
        <f t="shared" si="11"/>
        <v>0.12523467309517794</v>
      </c>
      <c r="C61" s="2">
        <f t="array" ref="C61">GEOMEAN(1+B45:E45)-1</f>
        <v>0.12507296196135731</v>
      </c>
      <c r="E61" s="29">
        <f t="shared" si="12"/>
        <v>1.6171113382063007E-4</v>
      </c>
      <c r="F61" s="2">
        <f t="shared" si="9"/>
        <v>2.2120607331854909E-2</v>
      </c>
    </row>
    <row r="62" spans="1:6">
      <c r="A62" s="13" t="str">
        <f t="shared" si="10"/>
        <v>Net Cash from Operating Activities</v>
      </c>
      <c r="B62" s="18">
        <f t="shared" si="11"/>
        <v>7.1420508733905708E-2</v>
      </c>
      <c r="C62" s="2">
        <f t="array" ref="C62">GEOMEAN(1+B46:E46)-1</f>
        <v>6.1835017944105175E-2</v>
      </c>
      <c r="E62" s="29">
        <f t="shared" si="12"/>
        <v>9.5854907898005326E-3</v>
      </c>
      <c r="F62" s="2">
        <f t="shared" si="9"/>
        <v>0.16549545201760199</v>
      </c>
    </row>
    <row r="63" spans="1:6">
      <c r="A63" s="13" t="str">
        <f t="shared" si="10"/>
        <v>Free Cash Flow</v>
      </c>
      <c r="B63" s="18">
        <f t="shared" si="11"/>
        <v>0.11645182458476869</v>
      </c>
      <c r="C63" s="2">
        <f t="array" ref="C63">GEOMEAN(1+B47:E47)-1</f>
        <v>9.5988086733425515E-2</v>
      </c>
      <c r="E63" s="29">
        <f t="shared" si="12"/>
        <v>2.0463737851343172E-2</v>
      </c>
      <c r="F63" s="2">
        <f t="shared" si="9"/>
        <v>0.23970350810849614</v>
      </c>
    </row>
  </sheetData>
  <phoneticPr fontId="1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Prob 1</vt:lpstr>
      <vt:lpstr>Prob 2</vt:lpstr>
      <vt:lpstr>Prob 3</vt:lpstr>
      <vt:lpstr>Prob 4</vt:lpstr>
    </vt:vector>
  </TitlesOfParts>
  <Company>Mayes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Timothy R. Mayes, Ph.D.</cp:lastModifiedBy>
  <dcterms:created xsi:type="dcterms:W3CDTF">1999-11-12T18:08:22Z</dcterms:created>
  <dcterms:modified xsi:type="dcterms:W3CDTF">2016-09-19T03:30:38Z</dcterms:modified>
</cp:coreProperties>
</file>