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25" windowHeight="9360" tabRatio="375" activeTab="1"/>
  </bookViews>
  <sheets>
    <sheet name="Source" sheetId="17" r:id="rId1"/>
    <sheet name="Data" sheetId="18" r:id="rId2"/>
    <sheet name="Excel Summary Measures" sheetId="9" r:id="rId3"/>
    <sheet name="One Var Summary" sheetId="20" r:id="rId4"/>
    <sheet name="Excel Histogram" sheetId="14" r:id="rId5"/>
    <sheet name="Histogram" sheetId="21" r:id="rId6"/>
    <sheet name="Box-Whisker Plot" sheetId="23" r:id="rId7"/>
    <sheet name="_STDS_DG2B5EB4E3" sheetId="25" state="hidden" r:id="rId8"/>
  </sheets>
  <definedNames>
    <definedName name="PalisadeReportWorksheetCreatedBy" localSheetId="6" hidden="1">"StatTools"</definedName>
    <definedName name="PalisadeReportWorksheetCreatedBy" localSheetId="5" hidden="1">"StatTools"</definedName>
    <definedName name="PalisadeReportWorksheetCreatedBy" localSheetId="3" hidden="1">"StatTools"</definedName>
    <definedName name="_xlnm.Print_Area" localSheetId="2">'Excel Summary Measures'!$A$1:$F$20</definedName>
    <definedName name="RiskMultipleCPUSupportEnabled" hidden="1">TRUE</definedName>
    <definedName name="salaries" localSheetId="1">Data!$A$1:$D$31</definedName>
    <definedName name="ST_Player">Data!$A$2:$A$844</definedName>
    <definedName name="ST_Position">Data!$C$2:$C$844</definedName>
    <definedName name="ST_Salary">Data!$D$2:$D$844</definedName>
    <definedName name="ST_Team">Data!$B$2:$B$844</definedName>
    <definedName name="StatToolsHeader" localSheetId="6">'Box-Whisker Plot'!$1:$5</definedName>
    <definedName name="StatToolsHeader" localSheetId="5">Histogram!$1:$5</definedName>
    <definedName name="StatToolsHeader" localSheetId="3">'One Var Summary'!$1:$5</definedName>
    <definedName name="STWBD_StatToolsBoxPlot_DefaultDataFormat" hidden="1">" 0"</definedName>
    <definedName name="STWBD_StatToolsBoxPlot_HasDefaultInfo" hidden="1">"TRUE"</definedName>
    <definedName name="STWBD_StatToolsBoxPlot_IncludeKey" hidden="1">"TRUE"</definedName>
    <definedName name="STWBD_StatToolsBoxPlot_VariableList" hidden="1">1</definedName>
    <definedName name="STWBD_StatToolsBoxPlot_VariableList_1" hidden="1">"U_x0001_VG15AB5F3A326DB02_x0001_"</definedName>
    <definedName name="STWBD_StatToolsBoxPlot_VarSelectorDefaultDataSet" hidden="1">"DG2B5EB4E3"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"U_x0001_VG15AB5F3A326DB02_x0001_"</definedName>
    <definedName name="STWBD_StatToolsHistogram_VarSelectorDefaultDataSet" hidden="1">"DG2B5EB4E3"</definedName>
    <definedName name="STWBD_StatToolsHistogram_XAxisStyle" hidden="1">" 1"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Mode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"U_x0001_VG15AB5F3A326DB02_x0001_"</definedName>
    <definedName name="STWBD_StatToolsOneVarSummary_Variance" hidden="1">"TRUE"</definedName>
    <definedName name="STWBD_StatToolsOneVarSummary_VarSelectorDefaultDataSet" hidden="1">"DG2B5EB4E3"</definedName>
  </definedNames>
  <calcPr calcId="145621"/>
</workbook>
</file>

<file path=xl/calcChain.xml><?xml version="1.0" encoding="utf-8"?>
<calcChain xmlns="http://schemas.openxmlformats.org/spreadsheetml/2006/main">
  <c r="B9" i="25" l="1"/>
  <c r="B22" i="25"/>
  <c r="B19" i="25"/>
  <c r="B16" i="25"/>
  <c r="B13" i="25"/>
  <c r="B7" i="25"/>
  <c r="B3" i="25"/>
  <c r="B34" i="20"/>
  <c r="B26" i="20"/>
  <c r="B18" i="20"/>
  <c r="B10" i="20"/>
  <c r="B25" i="20"/>
  <c r="B17" i="20"/>
  <c r="B9" i="20"/>
  <c r="B32" i="20"/>
  <c r="B24" i="20"/>
  <c r="B16" i="20"/>
  <c r="B31" i="20"/>
  <c r="B15" i="20"/>
  <c r="B22" i="20"/>
  <c r="B33" i="20"/>
  <c r="B29" i="20"/>
  <c r="B21" i="20"/>
  <c r="B13" i="20"/>
  <c r="B28" i="20"/>
  <c r="B20" i="20"/>
  <c r="B12" i="20"/>
  <c r="B27" i="20"/>
  <c r="B19" i="20"/>
  <c r="B11" i="20"/>
  <c r="B23" i="20"/>
  <c r="B30" i="20"/>
  <c r="B14" i="20"/>
  <c r="C47" i="23" a="1"/>
  <c r="B47" i="23" a="1"/>
  <c r="B47" i="23" l="1"/>
  <c r="B55" i="23"/>
  <c r="B63" i="23"/>
  <c r="B71" i="23"/>
  <c r="B79" i="23"/>
  <c r="B87" i="23"/>
  <c r="B95" i="23"/>
  <c r="B103" i="23"/>
  <c r="B111" i="23"/>
  <c r="B119" i="23"/>
  <c r="B127" i="23"/>
  <c r="B135" i="23"/>
  <c r="B143" i="23"/>
  <c r="B151" i="23"/>
  <c r="B159" i="23"/>
  <c r="B167" i="23"/>
  <c r="B175" i="23"/>
  <c r="B183" i="23"/>
  <c r="B191" i="23"/>
  <c r="B199" i="23"/>
  <c r="B207" i="23"/>
  <c r="B215" i="23"/>
  <c r="B223" i="23"/>
  <c r="B231" i="23"/>
  <c r="B239" i="23"/>
  <c r="B247" i="23"/>
  <c r="B255" i="23"/>
  <c r="B263" i="23"/>
  <c r="B271" i="23"/>
  <c r="B279" i="23"/>
  <c r="B287" i="23"/>
  <c r="B295" i="23"/>
  <c r="B303" i="23"/>
  <c r="B311" i="23"/>
  <c r="B49" i="23"/>
  <c r="B57" i="23"/>
  <c r="B65" i="23"/>
  <c r="B73" i="23"/>
  <c r="B81" i="23"/>
  <c r="B89" i="23"/>
  <c r="B97" i="23"/>
  <c r="B105" i="23"/>
  <c r="B113" i="23"/>
  <c r="B121" i="23"/>
  <c r="B129" i="23"/>
  <c r="B137" i="23"/>
  <c r="B145" i="23"/>
  <c r="B153" i="23"/>
  <c r="B161" i="23"/>
  <c r="B169" i="23"/>
  <c r="B177" i="23"/>
  <c r="B185" i="23"/>
  <c r="B193" i="23"/>
  <c r="B201" i="23"/>
  <c r="B209" i="23"/>
  <c r="B217" i="23"/>
  <c r="B225" i="23"/>
  <c r="B233" i="23"/>
  <c r="B241" i="23"/>
  <c r="B249" i="23"/>
  <c r="B257" i="23"/>
  <c r="B265" i="23"/>
  <c r="B273" i="23"/>
  <c r="B281" i="23"/>
  <c r="B289" i="23"/>
  <c r="B297" i="23"/>
  <c r="B305" i="23"/>
  <c r="B313" i="23"/>
  <c r="B53" i="23"/>
  <c r="B61" i="23"/>
  <c r="B69" i="23"/>
  <c r="B77" i="23"/>
  <c r="B85" i="23"/>
  <c r="B93" i="23"/>
  <c r="B101" i="23"/>
  <c r="B109" i="23"/>
  <c r="B117" i="23"/>
  <c r="B125" i="23"/>
  <c r="B133" i="23"/>
  <c r="B141" i="23"/>
  <c r="B149" i="23"/>
  <c r="B157" i="23"/>
  <c r="B165" i="23"/>
  <c r="B173" i="23"/>
  <c r="B181" i="23"/>
  <c r="B189" i="23"/>
  <c r="B197" i="23"/>
  <c r="B205" i="23"/>
  <c r="B213" i="23"/>
  <c r="B221" i="23"/>
  <c r="B229" i="23"/>
  <c r="B237" i="23"/>
  <c r="B245" i="23"/>
  <c r="B253" i="23"/>
  <c r="B261" i="23"/>
  <c r="B269" i="23"/>
  <c r="B277" i="23"/>
  <c r="B285" i="23"/>
  <c r="B293" i="23"/>
  <c r="B301" i="23"/>
  <c r="B309" i="23"/>
  <c r="B59" i="23"/>
  <c r="B72" i="23"/>
  <c r="B84" i="23"/>
  <c r="B98" i="23"/>
  <c r="B110" i="23"/>
  <c r="B123" i="23"/>
  <c r="B136" i="23"/>
  <c r="B148" i="23"/>
  <c r="B162" i="23"/>
  <c r="B174" i="23"/>
  <c r="B187" i="23"/>
  <c r="B200" i="23"/>
  <c r="B212" i="23"/>
  <c r="B226" i="23"/>
  <c r="B238" i="23"/>
  <c r="B251" i="23"/>
  <c r="B264" i="23"/>
  <c r="B276" i="23"/>
  <c r="B290" i="23"/>
  <c r="B302" i="23"/>
  <c r="B315" i="23"/>
  <c r="B48" i="23"/>
  <c r="B74" i="23"/>
  <c r="B50" i="23"/>
  <c r="B62" i="23"/>
  <c r="B75" i="23"/>
  <c r="B88" i="23"/>
  <c r="B100" i="23"/>
  <c r="B114" i="23"/>
  <c r="B126" i="23"/>
  <c r="B139" i="23"/>
  <c r="B152" i="23"/>
  <c r="B164" i="23"/>
  <c r="B178" i="23"/>
  <c r="B190" i="23"/>
  <c r="B203" i="23"/>
  <c r="B216" i="23"/>
  <c r="B228" i="23"/>
  <c r="B242" i="23"/>
  <c r="B254" i="23"/>
  <c r="B267" i="23"/>
  <c r="B280" i="23"/>
  <c r="B292" i="23"/>
  <c r="B306" i="23"/>
  <c r="B51" i="23"/>
  <c r="B64" i="23"/>
  <c r="B76" i="23"/>
  <c r="B90" i="23"/>
  <c r="B102" i="23"/>
  <c r="B115" i="23"/>
  <c r="B128" i="23"/>
  <c r="B140" i="23"/>
  <c r="B154" i="23"/>
  <c r="B166" i="23"/>
  <c r="B179" i="23"/>
  <c r="B192" i="23"/>
  <c r="B204" i="23"/>
  <c r="B218" i="23"/>
  <c r="B230" i="23"/>
  <c r="B243" i="23"/>
  <c r="B256" i="23"/>
  <c r="B268" i="23"/>
  <c r="B282" i="23"/>
  <c r="B294" i="23"/>
  <c r="B307" i="23"/>
  <c r="B56" i="23"/>
  <c r="B68" i="23"/>
  <c r="B82" i="23"/>
  <c r="B94" i="23"/>
  <c r="B107" i="23"/>
  <c r="B120" i="23"/>
  <c r="B132" i="23"/>
  <c r="B146" i="23"/>
  <c r="B158" i="23"/>
  <c r="B171" i="23"/>
  <c r="B184" i="23"/>
  <c r="B196" i="23"/>
  <c r="B210" i="23"/>
  <c r="B222" i="23"/>
  <c r="B235" i="23"/>
  <c r="B248" i="23"/>
  <c r="B260" i="23"/>
  <c r="B274" i="23"/>
  <c r="B286" i="23"/>
  <c r="B299" i="23"/>
  <c r="B312" i="23"/>
  <c r="B58" i="23"/>
  <c r="B70" i="23"/>
  <c r="B83" i="23"/>
  <c r="B96" i="23"/>
  <c r="B108" i="23"/>
  <c r="B122" i="23"/>
  <c r="B134" i="23"/>
  <c r="B147" i="23"/>
  <c r="B160" i="23"/>
  <c r="B172" i="23"/>
  <c r="B186" i="23"/>
  <c r="B198" i="23"/>
  <c r="B211" i="23"/>
  <c r="B224" i="23"/>
  <c r="B236" i="23"/>
  <c r="B250" i="23"/>
  <c r="B262" i="23"/>
  <c r="B275" i="23"/>
  <c r="B288" i="23"/>
  <c r="B300" i="23"/>
  <c r="B314" i="23"/>
  <c r="B60" i="23"/>
  <c r="B52" i="23"/>
  <c r="B92" i="23"/>
  <c r="B130" i="23"/>
  <c r="B163" i="23"/>
  <c r="B195" i="23"/>
  <c r="B232" i="23"/>
  <c r="B266" i="23"/>
  <c r="B298" i="23"/>
  <c r="B54" i="23"/>
  <c r="B99" i="23"/>
  <c r="B131" i="23"/>
  <c r="B168" i="23"/>
  <c r="B202" i="23"/>
  <c r="B234" i="23"/>
  <c r="B270" i="23"/>
  <c r="B304" i="23"/>
  <c r="B310" i="23"/>
  <c r="B78" i="23"/>
  <c r="B144" i="23"/>
  <c r="B214" i="23"/>
  <c r="B283" i="23"/>
  <c r="B116" i="23"/>
  <c r="B182" i="23"/>
  <c r="B252" i="23"/>
  <c r="B66" i="23"/>
  <c r="B104" i="23"/>
  <c r="B138" i="23"/>
  <c r="B170" i="23"/>
  <c r="B206" i="23"/>
  <c r="B240" i="23"/>
  <c r="B272" i="23"/>
  <c r="B308" i="23"/>
  <c r="B67" i="23"/>
  <c r="B106" i="23"/>
  <c r="B142" i="23"/>
  <c r="B176" i="23"/>
  <c r="B208" i="23"/>
  <c r="B244" i="23"/>
  <c r="B278" i="23"/>
  <c r="B112" i="23"/>
  <c r="B180" i="23"/>
  <c r="B246" i="23"/>
  <c r="B316" i="23"/>
  <c r="B80" i="23"/>
  <c r="B150" i="23"/>
  <c r="B219" i="23"/>
  <c r="B284" i="23"/>
  <c r="B86" i="23"/>
  <c r="B118" i="23"/>
  <c r="B155" i="23"/>
  <c r="B188" i="23"/>
  <c r="B220" i="23"/>
  <c r="B258" i="23"/>
  <c r="B291" i="23"/>
  <c r="B91" i="23"/>
  <c r="B124" i="23"/>
  <c r="B156" i="23"/>
  <c r="B194" i="23"/>
  <c r="B227" i="23"/>
  <c r="B259" i="23"/>
  <c r="B296" i="23"/>
  <c r="C54" i="23"/>
  <c r="C62" i="23"/>
  <c r="C70" i="23"/>
  <c r="C78" i="23"/>
  <c r="C86" i="23"/>
  <c r="C94" i="23"/>
  <c r="C102" i="23"/>
  <c r="C110" i="23"/>
  <c r="C118" i="23"/>
  <c r="C126" i="23"/>
  <c r="C134" i="23"/>
  <c r="C142" i="23"/>
  <c r="C150" i="23"/>
  <c r="C158" i="23"/>
  <c r="C166" i="23"/>
  <c r="C174" i="23"/>
  <c r="C182" i="23"/>
  <c r="C190" i="23"/>
  <c r="C198" i="23"/>
  <c r="C206" i="23"/>
  <c r="C214" i="23"/>
  <c r="C222" i="23"/>
  <c r="C230" i="23"/>
  <c r="C238" i="23"/>
  <c r="C246" i="23"/>
  <c r="C254" i="23"/>
  <c r="C262" i="23"/>
  <c r="C270" i="23"/>
  <c r="C278" i="23"/>
  <c r="C286" i="23"/>
  <c r="C294" i="23"/>
  <c r="C302" i="23"/>
  <c r="C310" i="23"/>
  <c r="C48" i="23"/>
  <c r="C56" i="23"/>
  <c r="C64" i="23"/>
  <c r="C72" i="23"/>
  <c r="C80" i="23"/>
  <c r="C88" i="23"/>
  <c r="C96" i="23"/>
  <c r="C104" i="23"/>
  <c r="C112" i="23"/>
  <c r="C120" i="23"/>
  <c r="C128" i="23"/>
  <c r="C136" i="23"/>
  <c r="C144" i="23"/>
  <c r="C152" i="23"/>
  <c r="C160" i="23"/>
  <c r="C168" i="23"/>
  <c r="C176" i="23"/>
  <c r="C184" i="23"/>
  <c r="C192" i="23"/>
  <c r="C200" i="23"/>
  <c r="C208" i="23"/>
  <c r="C216" i="23"/>
  <c r="C224" i="23"/>
  <c r="C232" i="23"/>
  <c r="C240" i="23"/>
  <c r="C248" i="23"/>
  <c r="C256" i="23"/>
  <c r="C264" i="23"/>
  <c r="C272" i="23"/>
  <c r="C280" i="23"/>
  <c r="C288" i="23"/>
  <c r="C296" i="23"/>
  <c r="C304" i="23"/>
  <c r="C312" i="23"/>
  <c r="C49" i="23"/>
  <c r="C57" i="23"/>
  <c r="C65" i="23"/>
  <c r="C73" i="23"/>
  <c r="C81" i="23"/>
  <c r="C89" i="23"/>
  <c r="C97" i="23"/>
  <c r="C105" i="23"/>
  <c r="C113" i="23"/>
  <c r="C121" i="23"/>
  <c r="C129" i="23"/>
  <c r="C137" i="23"/>
  <c r="C145" i="23"/>
  <c r="C153" i="23"/>
  <c r="C161" i="23"/>
  <c r="C169" i="23"/>
  <c r="C177" i="23"/>
  <c r="C52" i="23"/>
  <c r="C60" i="23"/>
  <c r="C68" i="23"/>
  <c r="C76" i="23"/>
  <c r="C84" i="23"/>
  <c r="C92" i="23"/>
  <c r="C100" i="23"/>
  <c r="C108" i="23"/>
  <c r="C116" i="23"/>
  <c r="C124" i="23"/>
  <c r="C132" i="23"/>
  <c r="C140" i="23"/>
  <c r="C148" i="23"/>
  <c r="C156" i="23"/>
  <c r="C164" i="23"/>
  <c r="C172" i="23"/>
  <c r="C180" i="23"/>
  <c r="C188" i="23"/>
  <c r="C196" i="23"/>
  <c r="C204" i="23"/>
  <c r="C212" i="23"/>
  <c r="C220" i="23"/>
  <c r="C228" i="23"/>
  <c r="C236" i="23"/>
  <c r="C244" i="23"/>
  <c r="C252" i="23"/>
  <c r="C260" i="23"/>
  <c r="C268" i="23"/>
  <c r="C276" i="23"/>
  <c r="C284" i="23"/>
  <c r="C292" i="23"/>
  <c r="C300" i="23"/>
  <c r="C308" i="23"/>
  <c r="C316" i="23"/>
  <c r="C47" i="23"/>
  <c r="C63" i="23"/>
  <c r="C79" i="23"/>
  <c r="C95" i="23"/>
  <c r="C111" i="23"/>
  <c r="C127" i="23"/>
  <c r="C143" i="23"/>
  <c r="C159" i="23"/>
  <c r="C175" i="23"/>
  <c r="C189" i="23"/>
  <c r="C202" i="23"/>
  <c r="C215" i="23"/>
  <c r="C227" i="23"/>
  <c r="C241" i="23"/>
  <c r="C253" i="23"/>
  <c r="C266" i="23"/>
  <c r="C279" i="23"/>
  <c r="C291" i="23"/>
  <c r="C305" i="23"/>
  <c r="C50" i="23"/>
  <c r="C66" i="23"/>
  <c r="C82" i="23"/>
  <c r="C98" i="23"/>
  <c r="C114" i="23"/>
  <c r="C146" i="23"/>
  <c r="C162" i="23"/>
  <c r="C178" i="23"/>
  <c r="C191" i="23"/>
  <c r="C203" i="23"/>
  <c r="C217" i="23"/>
  <c r="C229" i="23"/>
  <c r="C255" i="23"/>
  <c r="C267" i="23"/>
  <c r="C293" i="23"/>
  <c r="C51" i="23"/>
  <c r="C67" i="23"/>
  <c r="C83" i="23"/>
  <c r="C99" i="23"/>
  <c r="C115" i="23"/>
  <c r="C131" i="23"/>
  <c r="C147" i="23"/>
  <c r="C163" i="23"/>
  <c r="C179" i="23"/>
  <c r="C193" i="23"/>
  <c r="C205" i="23"/>
  <c r="C218" i="23"/>
  <c r="C231" i="23"/>
  <c r="C243" i="23"/>
  <c r="C257" i="23"/>
  <c r="C269" i="23"/>
  <c r="C282" i="23"/>
  <c r="C295" i="23"/>
  <c r="C307" i="23"/>
  <c r="C53" i="23"/>
  <c r="C69" i="23"/>
  <c r="C85" i="23"/>
  <c r="C101" i="23"/>
  <c r="C117" i="23"/>
  <c r="C133" i="23"/>
  <c r="C149" i="23"/>
  <c r="C165" i="23"/>
  <c r="C181" i="23"/>
  <c r="C194" i="23"/>
  <c r="C207" i="23"/>
  <c r="C219" i="23"/>
  <c r="C233" i="23"/>
  <c r="C245" i="23"/>
  <c r="C258" i="23"/>
  <c r="C271" i="23"/>
  <c r="C283" i="23"/>
  <c r="C297" i="23"/>
  <c r="C309" i="23"/>
  <c r="C55" i="23"/>
  <c r="C71" i="23"/>
  <c r="C87" i="23"/>
  <c r="C103" i="23"/>
  <c r="C119" i="23"/>
  <c r="C135" i="23"/>
  <c r="C59" i="23"/>
  <c r="C75" i="23"/>
  <c r="C91" i="23"/>
  <c r="C107" i="23"/>
  <c r="C123" i="23"/>
  <c r="C139" i="23"/>
  <c r="C155" i="23"/>
  <c r="C171" i="23"/>
  <c r="C186" i="23"/>
  <c r="C199" i="23"/>
  <c r="C211" i="23"/>
  <c r="C225" i="23"/>
  <c r="C237" i="23"/>
  <c r="C250" i="23"/>
  <c r="C263" i="23"/>
  <c r="C275" i="23"/>
  <c r="C289" i="23"/>
  <c r="C301" i="23"/>
  <c r="C314" i="23"/>
  <c r="C61" i="23"/>
  <c r="C77" i="23"/>
  <c r="C93" i="23"/>
  <c r="C109" i="23"/>
  <c r="C125" i="23"/>
  <c r="C141" i="23"/>
  <c r="C157" i="23"/>
  <c r="C173" i="23"/>
  <c r="C187" i="23"/>
  <c r="C201" i="23"/>
  <c r="C213" i="23"/>
  <c r="C226" i="23"/>
  <c r="C239" i="23"/>
  <c r="C251" i="23"/>
  <c r="C265" i="23"/>
  <c r="C277" i="23"/>
  <c r="C290" i="23"/>
  <c r="C303" i="23"/>
  <c r="C315" i="23"/>
  <c r="C130" i="23"/>
  <c r="C242" i="23"/>
  <c r="C281" i="23"/>
  <c r="C306" i="23"/>
  <c r="C58" i="23"/>
  <c r="C167" i="23"/>
  <c r="C221" i="23"/>
  <c r="C273" i="23"/>
  <c r="C74" i="23"/>
  <c r="C170" i="23"/>
  <c r="C223" i="23"/>
  <c r="C274" i="23"/>
  <c r="C122" i="23"/>
  <c r="C247" i="23"/>
  <c r="C138" i="23"/>
  <c r="C249" i="23"/>
  <c r="C90" i="23"/>
  <c r="C183" i="23"/>
  <c r="C234" i="23"/>
  <c r="C285" i="23"/>
  <c r="C106" i="23"/>
  <c r="C185" i="23"/>
  <c r="C235" i="23"/>
  <c r="C287" i="23"/>
  <c r="C195" i="23"/>
  <c r="C298" i="23"/>
  <c r="C197" i="23"/>
  <c r="C299" i="23"/>
  <c r="C151" i="23"/>
  <c r="C209" i="23"/>
  <c r="C259" i="23"/>
  <c r="C311" i="23"/>
  <c r="C154" i="23"/>
  <c r="C210" i="23"/>
  <c r="C261" i="23"/>
  <c r="C313" i="23"/>
  <c r="F15" i="9"/>
  <c r="F16" i="9"/>
  <c r="F17" i="9"/>
  <c r="F18" i="9"/>
  <c r="F14" i="9"/>
  <c r="D19" i="21" l="1"/>
  <c r="D18" i="21"/>
  <c r="D17" i="21"/>
  <c r="D16" i="21"/>
  <c r="D15" i="21"/>
  <c r="D14" i="21"/>
  <c r="D13" i="21"/>
  <c r="D12" i="21"/>
  <c r="D11" i="21"/>
  <c r="D10" i="21"/>
  <c r="D9" i="21"/>
  <c r="E9" i="21"/>
  <c r="E18" i="21"/>
  <c r="E16" i="21"/>
  <c r="E15" i="21"/>
  <c r="E12" i="21"/>
  <c r="E13" i="21"/>
  <c r="E11" i="21"/>
  <c r="E14" i="21"/>
  <c r="E17" i="21"/>
  <c r="E19" i="21"/>
  <c r="E10" i="21"/>
  <c r="E410" i="21" l="1"/>
  <c r="E394" i="21"/>
  <c r="E378" i="21"/>
  <c r="E362" i="21"/>
  <c r="E409" i="21"/>
  <c r="E393" i="21"/>
  <c r="E377" i="21"/>
  <c r="E361" i="21"/>
  <c r="E422" i="21"/>
  <c r="E406" i="21"/>
  <c r="E390" i="21"/>
  <c r="E374" i="21"/>
  <c r="E358" i="21"/>
  <c r="C57" i="21"/>
  <c r="E417" i="21"/>
  <c r="E401" i="21"/>
  <c r="E385" i="21"/>
  <c r="E369" i="21"/>
  <c r="E353" i="21"/>
  <c r="E402" i="21"/>
  <c r="E370" i="21"/>
  <c r="E421" i="21"/>
  <c r="C58" i="21"/>
  <c r="E418" i="21"/>
  <c r="E398" i="21"/>
  <c r="E366" i="21"/>
  <c r="E357" i="21"/>
  <c r="E386" i="21"/>
  <c r="E397" i="21"/>
  <c r="E365" i="21"/>
  <c r="E389" i="21"/>
  <c r="E354" i="21"/>
  <c r="E414" i="21"/>
  <c r="E382" i="21"/>
  <c r="E350" i="21"/>
  <c r="E413" i="21"/>
  <c r="E381" i="21"/>
  <c r="E349" i="21"/>
  <c r="E405" i="21"/>
  <c r="E373" i="21"/>
  <c r="E490" i="21"/>
  <c r="E474" i="21"/>
  <c r="E458" i="21"/>
  <c r="E442" i="21"/>
  <c r="E426" i="21"/>
  <c r="E489" i="21"/>
  <c r="E473" i="21"/>
  <c r="E457" i="21"/>
  <c r="E441" i="21"/>
  <c r="E425" i="21"/>
  <c r="C61" i="21"/>
  <c r="E486" i="21"/>
  <c r="E470" i="21"/>
  <c r="E454" i="21"/>
  <c r="E438" i="21"/>
  <c r="E497" i="21"/>
  <c r="E481" i="21"/>
  <c r="E465" i="21"/>
  <c r="E449" i="21"/>
  <c r="E433" i="21"/>
  <c r="E498" i="21"/>
  <c r="E466" i="21"/>
  <c r="E434" i="21"/>
  <c r="E482" i="21"/>
  <c r="E494" i="21"/>
  <c r="E462" i="21"/>
  <c r="E430" i="21"/>
  <c r="E453" i="21"/>
  <c r="E493" i="21"/>
  <c r="E461" i="21"/>
  <c r="E429" i="21"/>
  <c r="C60" i="21"/>
  <c r="E485" i="21"/>
  <c r="E450" i="21"/>
  <c r="E478" i="21"/>
  <c r="E446" i="21"/>
  <c r="E477" i="21"/>
  <c r="E445" i="21"/>
  <c r="E469" i="21"/>
  <c r="E437" i="21"/>
  <c r="E794" i="21"/>
  <c r="E778" i="21"/>
  <c r="E762" i="21"/>
  <c r="E746" i="21"/>
  <c r="E730" i="21"/>
  <c r="E793" i="21"/>
  <c r="E777" i="21"/>
  <c r="E761" i="21"/>
  <c r="E745" i="21"/>
  <c r="E729" i="21"/>
  <c r="C73" i="21"/>
  <c r="E790" i="21"/>
  <c r="E774" i="21"/>
  <c r="E758" i="21"/>
  <c r="E742" i="21"/>
  <c r="E801" i="21"/>
  <c r="E785" i="21"/>
  <c r="E769" i="21"/>
  <c r="E753" i="21"/>
  <c r="E737" i="21"/>
  <c r="E798" i="21"/>
  <c r="E782" i="21"/>
  <c r="E766" i="21"/>
  <c r="E750" i="21"/>
  <c r="E734" i="21"/>
  <c r="C72" i="21"/>
  <c r="E789" i="21"/>
  <c r="E749" i="21"/>
  <c r="E733" i="21"/>
  <c r="E770" i="21"/>
  <c r="E786" i="21"/>
  <c r="E741" i="21"/>
  <c r="E781" i="21"/>
  <c r="E738" i="21"/>
  <c r="E773" i="21"/>
  <c r="E765" i="21"/>
  <c r="E802" i="21"/>
  <c r="E757" i="21"/>
  <c r="E797" i="21"/>
  <c r="E754" i="21"/>
  <c r="E346" i="21"/>
  <c r="E330" i="21"/>
  <c r="E314" i="21"/>
  <c r="E298" i="21"/>
  <c r="E282" i="21"/>
  <c r="E345" i="21"/>
  <c r="E329" i="21"/>
  <c r="E313" i="21"/>
  <c r="E297" i="21"/>
  <c r="E281" i="21"/>
  <c r="E342" i="21"/>
  <c r="E326" i="21"/>
  <c r="E310" i="21"/>
  <c r="E294" i="21"/>
  <c r="E278" i="21"/>
  <c r="E337" i="21"/>
  <c r="E321" i="21"/>
  <c r="E305" i="21"/>
  <c r="E289" i="21"/>
  <c r="E273" i="21"/>
  <c r="C55" i="21"/>
  <c r="E338" i="21"/>
  <c r="E306" i="21"/>
  <c r="E274" i="21"/>
  <c r="E293" i="21"/>
  <c r="E322" i="21"/>
  <c r="E334" i="21"/>
  <c r="E302" i="21"/>
  <c r="E277" i="21"/>
  <c r="E333" i="21"/>
  <c r="E301" i="21"/>
  <c r="E325" i="21"/>
  <c r="E290" i="21"/>
  <c r="C54" i="21"/>
  <c r="E318" i="21"/>
  <c r="E286" i="21"/>
  <c r="E317" i="21"/>
  <c r="E285" i="21"/>
  <c r="E341" i="21"/>
  <c r="E309" i="21"/>
  <c r="E186" i="21"/>
  <c r="E170" i="21"/>
  <c r="E154" i="21"/>
  <c r="E138" i="21"/>
  <c r="E122" i="21"/>
  <c r="E137" i="21"/>
  <c r="E185" i="21"/>
  <c r="E169" i="21"/>
  <c r="E153" i="21"/>
  <c r="E121" i="21"/>
  <c r="C49" i="21"/>
  <c r="E182" i="21"/>
  <c r="E166" i="21"/>
  <c r="E150" i="21"/>
  <c r="E134" i="21"/>
  <c r="E193" i="21"/>
  <c r="E177" i="21"/>
  <c r="E161" i="21"/>
  <c r="E145" i="21"/>
  <c r="E129" i="21"/>
  <c r="E178" i="21"/>
  <c r="E146" i="21"/>
  <c r="E162" i="21"/>
  <c r="E174" i="21"/>
  <c r="E142" i="21"/>
  <c r="E165" i="21"/>
  <c r="E130" i="21"/>
  <c r="E173" i="21"/>
  <c r="E141" i="21"/>
  <c r="E133" i="21"/>
  <c r="E194" i="21"/>
  <c r="E149" i="21"/>
  <c r="E190" i="21"/>
  <c r="E158" i="21"/>
  <c r="E126" i="21"/>
  <c r="C48" i="21"/>
  <c r="E189" i="21"/>
  <c r="E157" i="21"/>
  <c r="E125" i="21"/>
  <c r="E181" i="21"/>
  <c r="E650" i="21"/>
  <c r="E634" i="21"/>
  <c r="E618" i="21"/>
  <c r="E602" i="21"/>
  <c r="E586" i="21"/>
  <c r="E649" i="21"/>
  <c r="E633" i="21"/>
  <c r="E617" i="21"/>
  <c r="E601" i="21"/>
  <c r="E585" i="21"/>
  <c r="E646" i="21"/>
  <c r="E630" i="21"/>
  <c r="E614" i="21"/>
  <c r="E598" i="21"/>
  <c r="E582" i="21"/>
  <c r="E641" i="21"/>
  <c r="E625" i="21"/>
  <c r="E609" i="21"/>
  <c r="E593" i="21"/>
  <c r="E577" i="21"/>
  <c r="C67" i="21"/>
  <c r="E638" i="21"/>
  <c r="E622" i="21"/>
  <c r="E606" i="21"/>
  <c r="E590" i="21"/>
  <c r="E621" i="21"/>
  <c r="E578" i="21"/>
  <c r="E645" i="21"/>
  <c r="E597" i="21"/>
  <c r="E613" i="21"/>
  <c r="E642" i="21"/>
  <c r="C66" i="21"/>
  <c r="E610" i="21"/>
  <c r="E605" i="21"/>
  <c r="E637" i="21"/>
  <c r="E594" i="21"/>
  <c r="E629" i="21"/>
  <c r="E589" i="21"/>
  <c r="E626" i="21"/>
  <c r="E581" i="21"/>
  <c r="C52" i="21"/>
  <c r="E266" i="21"/>
  <c r="E250" i="21"/>
  <c r="E234" i="21"/>
  <c r="E218" i="21"/>
  <c r="E202" i="21"/>
  <c r="C51" i="21"/>
  <c r="E265" i="21"/>
  <c r="E249" i="21"/>
  <c r="E233" i="21"/>
  <c r="E217" i="21"/>
  <c r="E201" i="21"/>
  <c r="E262" i="21"/>
  <c r="E246" i="21"/>
  <c r="E230" i="21"/>
  <c r="E214" i="21"/>
  <c r="E198" i="21"/>
  <c r="E257" i="21"/>
  <c r="E241" i="21"/>
  <c r="E225" i="21"/>
  <c r="E209" i="21"/>
  <c r="E242" i="21"/>
  <c r="E210" i="21"/>
  <c r="E197" i="21"/>
  <c r="E258" i="21"/>
  <c r="E270" i="21"/>
  <c r="E238" i="21"/>
  <c r="E206" i="21"/>
  <c r="E261" i="21"/>
  <c r="E226" i="21"/>
  <c r="E269" i="21"/>
  <c r="E237" i="21"/>
  <c r="E205" i="21"/>
  <c r="E229" i="21"/>
  <c r="E245" i="21"/>
  <c r="E254" i="21"/>
  <c r="E222" i="21"/>
  <c r="E253" i="21"/>
  <c r="E221" i="21"/>
  <c r="E213" i="21"/>
  <c r="E106" i="21"/>
  <c r="E90" i="21"/>
  <c r="E74" i="21"/>
  <c r="E58" i="21"/>
  <c r="E105" i="21"/>
  <c r="E73" i="21"/>
  <c r="E89" i="21"/>
  <c r="E57" i="21"/>
  <c r="E118" i="21"/>
  <c r="E102" i="21"/>
  <c r="E86" i="21"/>
  <c r="E70" i="21"/>
  <c r="E54" i="21"/>
  <c r="C45" i="21"/>
  <c r="E113" i="21"/>
  <c r="E97" i="21"/>
  <c r="E81" i="21"/>
  <c r="E65" i="21"/>
  <c r="E49" i="21"/>
  <c r="E114" i="21"/>
  <c r="E82" i="21"/>
  <c r="E50" i="21"/>
  <c r="E69" i="21"/>
  <c r="E66" i="21"/>
  <c r="E110" i="21"/>
  <c r="E78" i="21"/>
  <c r="E46" i="21"/>
  <c r="E101" i="21"/>
  <c r="E117" i="21"/>
  <c r="E109" i="21"/>
  <c r="E77" i="21"/>
  <c r="E45" i="21"/>
  <c r="E98" i="21"/>
  <c r="E53" i="21"/>
  <c r="E94" i="21"/>
  <c r="E62" i="21"/>
  <c r="E93" i="21"/>
  <c r="E61" i="21"/>
  <c r="C46" i="21"/>
  <c r="E85" i="21"/>
  <c r="C76" i="21"/>
  <c r="E874" i="21"/>
  <c r="E858" i="21"/>
  <c r="E842" i="21"/>
  <c r="E826" i="21"/>
  <c r="E810" i="21"/>
  <c r="C75" i="21"/>
  <c r="E873" i="21"/>
  <c r="E857" i="21"/>
  <c r="E841" i="21"/>
  <c r="E825" i="21"/>
  <c r="E809" i="21"/>
  <c r="E870" i="21"/>
  <c r="E854" i="21"/>
  <c r="E838" i="21"/>
  <c r="E822" i="21"/>
  <c r="E806" i="21"/>
  <c r="E865" i="21"/>
  <c r="E849" i="21"/>
  <c r="E833" i="21"/>
  <c r="E817" i="21"/>
  <c r="E878" i="21"/>
  <c r="E862" i="21"/>
  <c r="E846" i="21"/>
  <c r="E830" i="21"/>
  <c r="E814" i="21"/>
  <c r="E877" i="21"/>
  <c r="E834" i="21"/>
  <c r="E861" i="21"/>
  <c r="E869" i="21"/>
  <c r="E829" i="21"/>
  <c r="E818" i="21"/>
  <c r="E853" i="21"/>
  <c r="E866" i="21"/>
  <c r="E821" i="21"/>
  <c r="E813" i="21"/>
  <c r="E850" i="21"/>
  <c r="E805" i="21"/>
  <c r="E845" i="21"/>
  <c r="E837" i="21"/>
  <c r="C64" i="21"/>
  <c r="E570" i="21"/>
  <c r="E554" i="21"/>
  <c r="E538" i="21"/>
  <c r="E522" i="21"/>
  <c r="E506" i="21"/>
  <c r="C63" i="21"/>
  <c r="E569" i="21"/>
  <c r="E553" i="21"/>
  <c r="E537" i="21"/>
  <c r="E521" i="21"/>
  <c r="E505" i="21"/>
  <c r="E566" i="21"/>
  <c r="E550" i="21"/>
  <c r="E534" i="21"/>
  <c r="E518" i="21"/>
  <c r="E502" i="21"/>
  <c r="E561" i="21"/>
  <c r="E545" i="21"/>
  <c r="E529" i="21"/>
  <c r="E513" i="21"/>
  <c r="E574" i="21"/>
  <c r="E558" i="21"/>
  <c r="E542" i="21"/>
  <c r="E526" i="21"/>
  <c r="E533" i="21"/>
  <c r="E517" i="21"/>
  <c r="E573" i="21"/>
  <c r="E530" i="21"/>
  <c r="E562" i="21"/>
  <c r="E514" i="21"/>
  <c r="E565" i="21"/>
  <c r="E525" i="21"/>
  <c r="E557" i="21"/>
  <c r="E549" i="21"/>
  <c r="E510" i="21"/>
  <c r="E546" i="21"/>
  <c r="E509" i="21"/>
  <c r="E541" i="21"/>
  <c r="E501" i="21"/>
  <c r="E714" i="21"/>
  <c r="E698" i="21"/>
  <c r="E682" i="21"/>
  <c r="E666" i="21"/>
  <c r="E713" i="21"/>
  <c r="E697" i="21"/>
  <c r="E681" i="21"/>
  <c r="E665" i="21"/>
  <c r="E726" i="21"/>
  <c r="E710" i="21"/>
  <c r="E694" i="21"/>
  <c r="E678" i="21"/>
  <c r="E662" i="21"/>
  <c r="C69" i="21"/>
  <c r="E721" i="21"/>
  <c r="E705" i="21"/>
  <c r="E689" i="21"/>
  <c r="E673" i="21"/>
  <c r="E657" i="21"/>
  <c r="E718" i="21"/>
  <c r="E702" i="21"/>
  <c r="E686" i="21"/>
  <c r="E670" i="21"/>
  <c r="E654" i="21"/>
  <c r="E706" i="21"/>
  <c r="E661" i="21"/>
  <c r="E685" i="21"/>
  <c r="C70" i="21"/>
  <c r="E701" i="21"/>
  <c r="E658" i="21"/>
  <c r="E725" i="21"/>
  <c r="E693" i="21"/>
  <c r="E653" i="21"/>
  <c r="E690" i="21"/>
  <c r="E722" i="21"/>
  <c r="E677" i="21"/>
  <c r="E717" i="21"/>
  <c r="E674" i="21"/>
  <c r="E709" i="21"/>
  <c r="E669" i="21"/>
  <c r="B19" i="9"/>
  <c r="B20" i="9"/>
  <c r="B18" i="9"/>
  <c r="B10" i="9"/>
  <c r="B11" i="9"/>
  <c r="B12" i="9"/>
  <c r="B13" i="9"/>
  <c r="B14" i="9"/>
  <c r="B15" i="9"/>
  <c r="B16" i="9"/>
  <c r="B17" i="9"/>
  <c r="B9" i="9"/>
  <c r="E3" i="14"/>
  <c r="E4" i="14"/>
  <c r="E5" i="14"/>
  <c r="E6" i="14"/>
  <c r="E7" i="14"/>
  <c r="E8" i="14"/>
  <c r="E9" i="14"/>
  <c r="E10" i="14"/>
  <c r="E11" i="14"/>
  <c r="E12" i="14"/>
  <c r="E2" i="14"/>
  <c r="G3" i="14"/>
  <c r="G4" i="14"/>
  <c r="G5" i="14"/>
  <c r="G6" i="14"/>
  <c r="G7" i="14"/>
  <c r="G8" i="14"/>
  <c r="G9" i="14"/>
  <c r="G10" i="14"/>
  <c r="G11" i="14"/>
  <c r="G12" i="14"/>
  <c r="G2" i="14"/>
  <c r="H2" i="14" a="1"/>
  <c r="H2" i="14" s="1"/>
  <c r="F10" i="9"/>
  <c r="F9" i="9"/>
  <c r="B8" i="9"/>
  <c r="B7" i="9"/>
  <c r="F6" i="9"/>
  <c r="F5" i="9"/>
  <c r="F4" i="9"/>
  <c r="B4" i="9"/>
  <c r="C4" i="9" s="1"/>
  <c r="B3" i="9"/>
  <c r="B2" i="9"/>
  <c r="F9" i="21"/>
  <c r="F11" i="21"/>
  <c r="F10" i="21"/>
  <c r="F12" i="21"/>
  <c r="F19" i="21"/>
  <c r="F14" i="21"/>
  <c r="F15" i="21"/>
  <c r="F17" i="21"/>
  <c r="F16" i="21"/>
  <c r="F13" i="21"/>
  <c r="F18" i="21"/>
  <c r="G9" i="21" l="1"/>
  <c r="G19" i="21"/>
  <c r="G15" i="21"/>
  <c r="G14" i="21"/>
  <c r="G11" i="21"/>
  <c r="G13" i="21"/>
  <c r="G12" i="21"/>
  <c r="G18" i="21"/>
  <c r="G17" i="21"/>
  <c r="G16" i="21"/>
  <c r="G10" i="21"/>
  <c r="H9" i="14"/>
  <c r="H7" i="14"/>
  <c r="H6" i="14"/>
  <c r="H4" i="14"/>
  <c r="H11" i="14"/>
  <c r="H3" i="14"/>
  <c r="H8" i="14"/>
  <c r="H5" i="14"/>
  <c r="H12" i="14"/>
  <c r="H10" i="14"/>
  <c r="D3" i="14"/>
  <c r="D4" i="14"/>
  <c r="D5" i="14"/>
  <c r="D6" i="14"/>
  <c r="D7" i="14"/>
  <c r="D8" i="14"/>
  <c r="D9" i="14"/>
  <c r="D10" i="14"/>
  <c r="D11" i="14"/>
  <c r="D12" i="14"/>
  <c r="D2" i="14"/>
  <c r="F3" i="9" l="1"/>
  <c r="J5" i="9"/>
  <c r="J3" i="9"/>
  <c r="I5" i="9"/>
  <c r="J4" i="9"/>
  <c r="I3" i="9"/>
  <c r="I4" i="9"/>
  <c r="F2" i="9"/>
  <c r="L4" i="9" l="1"/>
  <c r="N4" i="9" s="1"/>
  <c r="O4" i="9" s="1"/>
  <c r="L3" i="9"/>
  <c r="N3" i="9" s="1"/>
  <c r="O3" i="9" s="1"/>
  <c r="L5" i="9"/>
  <c r="N5" i="9" s="1"/>
  <c r="O5" i="9" s="1"/>
</calcChain>
</file>

<file path=xl/comments1.xml><?xml version="1.0" encoding="utf-8"?>
<comments xmlns="http://schemas.openxmlformats.org/spreadsheetml/2006/main">
  <authors>
    <author>Chris</author>
  </authors>
  <commentList>
    <comment ref="A8" authorId="0">
      <text>
        <r>
          <rPr>
            <b/>
            <u/>
            <sz val="9"/>
            <color indexed="81"/>
            <rFont val="Tahoma"/>
            <family val="2"/>
          </rPr>
          <t>StatTools Note:</t>
        </r>
        <r>
          <rPr>
            <sz val="9"/>
            <color indexed="81"/>
            <rFont val="Tahoma"/>
            <family val="2"/>
          </rPr>
          <t xml:space="preserve">
The bin placement will not update as data changes. Data that falls outside the current bin range will not be represented in the report or graph.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<sst xmlns="http://schemas.openxmlformats.org/spreadsheetml/2006/main" count="2699" uniqueCount="1023">
  <si>
    <t>Arizona Diamondbacks</t>
  </si>
  <si>
    <t>Position</t>
  </si>
  <si>
    <t>Atlanta Braves</t>
  </si>
  <si>
    <t>Baltimore Orioles</t>
  </si>
  <si>
    <t>Boston Red Sox</t>
  </si>
  <si>
    <t>Chicago Cubs</t>
  </si>
  <si>
    <t>Chicago White Sox</t>
  </si>
  <si>
    <t>Cincinnati Reds</t>
  </si>
  <si>
    <t>Cleveland Indians</t>
  </si>
  <si>
    <t>Colorado Rockies</t>
  </si>
  <si>
    <t>Detroit Tigers</t>
  </si>
  <si>
    <t>Houston Astros</t>
  </si>
  <si>
    <t>Kansas City Royals</t>
  </si>
  <si>
    <t>Los Angeles Angels</t>
  </si>
  <si>
    <t>Player</t>
  </si>
  <si>
    <t>Salary</t>
  </si>
  <si>
    <t>Outfielder</t>
  </si>
  <si>
    <t>Pitcher</t>
  </si>
  <si>
    <t>Shortstop</t>
  </si>
  <si>
    <t>Catcher</t>
  </si>
  <si>
    <t>Designated Hitter</t>
  </si>
  <si>
    <t>Third Baseman</t>
  </si>
  <si>
    <t>Second Baseman</t>
  </si>
  <si>
    <t>First Baseman</t>
  </si>
  <si>
    <t>Los Angeles Dodgers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</si>
  <si>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</si>
  <si>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</si>
  <si>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</si>
  <si>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</si>
  <si>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</si>
  <si>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</si>
  <si>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</si>
  <si>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</si>
  <si>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</si>
  <si>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</si>
  <si>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</si>
  <si>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</si>
  <si>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</si>
  <si>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</si>
  <si>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</si>
  <si>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Infielder</t>
  </si>
  <si>
    <t>Team</t>
  </si>
  <si>
    <t>Mean</t>
  </si>
  <si>
    <t>Median</t>
  </si>
  <si>
    <t>Measures of central tendency</t>
  </si>
  <si>
    <t>Mode</t>
  </si>
  <si>
    <t>Min</t>
  </si>
  <si>
    <t>Max</t>
  </si>
  <si>
    <t>Q1</t>
  </si>
  <si>
    <t>Q2</t>
  </si>
  <si>
    <t>Q3</t>
  </si>
  <si>
    <t>P01</t>
  </si>
  <si>
    <t>P05</t>
  </si>
  <si>
    <t>P10</t>
  </si>
  <si>
    <t>P50</t>
  </si>
  <si>
    <t>P90</t>
  </si>
  <si>
    <t>P95</t>
  </si>
  <si>
    <t>P99</t>
  </si>
  <si>
    <t>Measures of variability</t>
  </si>
  <si>
    <t>Range</t>
  </si>
  <si>
    <t>Interquartile range</t>
  </si>
  <si>
    <t>Variance</t>
  </si>
  <si>
    <t>Standard deviation</t>
  </si>
  <si>
    <t>Mean absolute deviation</t>
  </si>
  <si>
    <t>Measures of shape</t>
  </si>
  <si>
    <t>Skewness</t>
  </si>
  <si>
    <t>Kurtosis</t>
  </si>
  <si>
    <t>Min, max, percentiles, quartiles</t>
  </si>
  <si>
    <t>Percentages of values less than given values</t>
  </si>
  <si>
    <t>Value</t>
  </si>
  <si>
    <t>Percentage less than</t>
  </si>
  <si>
    <t>Do empirical rules apply?</t>
  </si>
  <si>
    <t>Rule 1</t>
  </si>
  <si>
    <t>Rule 2</t>
  </si>
  <si>
    <t>Rule 3</t>
  </si>
  <si>
    <t>Lower endpoint</t>
  </si>
  <si>
    <t>Upper endpoint</t>
  </si>
  <si>
    <t># below lower</t>
  </si>
  <si>
    <t># above upper</t>
  </si>
  <si>
    <t>% below lower</t>
  </si>
  <si>
    <t>% above upper</t>
  </si>
  <si>
    <t>% between</t>
  </si>
  <si>
    <t>StatTools Version that generated sheet, Major</t>
  </si>
  <si>
    <t>StatTools Version that generated sheet, Minor</t>
  </si>
  <si>
    <t>StatTools Version that generated sheet, Revision</t>
  </si>
  <si>
    <t>Min. StatTools Version to Read Sheet, Major (note ST versions before 1.1.1 don't perform forward compatibility check)</t>
  </si>
  <si>
    <t>Min. StatTools Version to Read Sheet, Minor</t>
  </si>
  <si>
    <t>Min. StatTools Version to Read Sheet, Revision</t>
  </si>
  <si>
    <t>Min. StatTools version to not put up warning about extra info, Major</t>
  </si>
  <si>
    <t>Min. StatTools version to not put up warning about extra info, Minor</t>
  </si>
  <si>
    <t>Min. StatTools version to not put up warning about extra info, Revision</t>
  </si>
  <si>
    <t>Name</t>
  </si>
  <si>
    <t>GUID</t>
  </si>
  <si>
    <t>Format Range</t>
  </si>
  <si>
    <t>Variable Layout</t>
  </si>
  <si>
    <t>Columns</t>
  </si>
  <si>
    <t>Variable Names In Cells</t>
  </si>
  <si>
    <t>Variable Names In 2nd Cells</t>
  </si>
  <si>
    <t>Data Set Ranges</t>
  </si>
  <si>
    <t>Data Sheet Format</t>
  </si>
  <si>
    <t>Formula Eval Cell</t>
  </si>
  <si>
    <t>Num Stored Vars</t>
  </si>
  <si>
    <t>1 : Info</t>
  </si>
  <si>
    <t>var1</t>
  </si>
  <si>
    <t>ST_Player</t>
  </si>
  <si>
    <t>1 : Ranges</t>
  </si>
  <si>
    <t>1 : MultiRefs</t>
  </si>
  <si>
    <t>2 : Info</t>
  </si>
  <si>
    <t>var2</t>
  </si>
  <si>
    <t>ST_Team</t>
  </si>
  <si>
    <t>2 : Ranges</t>
  </si>
  <si>
    <t>2 : MultiRefs</t>
  </si>
  <si>
    <t>3 : Info</t>
  </si>
  <si>
    <t>var3</t>
  </si>
  <si>
    <t>ST_Position</t>
  </si>
  <si>
    <t>3 : Ranges</t>
  </si>
  <si>
    <t>3 : MultiRefs</t>
  </si>
  <si>
    <t>4 : Info</t>
  </si>
  <si>
    <t>var4</t>
  </si>
  <si>
    <t>ST_Salary</t>
  </si>
  <si>
    <t>4 : Ranges</t>
  </si>
  <si>
    <t>4 : MultiRefs</t>
  </si>
  <si>
    <t>Analysis:</t>
  </si>
  <si>
    <t>Performed By:</t>
  </si>
  <si>
    <t>Date:</t>
  </si>
  <si>
    <t>Updating:</t>
  </si>
  <si>
    <t>Live</t>
  </si>
  <si>
    <t>Count</t>
  </si>
  <si>
    <t>P20</t>
  </si>
  <si>
    <t>P80</t>
  </si>
  <si>
    <t>Histogram</t>
  </si>
  <si>
    <t>Bin Min</t>
  </si>
  <si>
    <t>Bin Max</t>
  </si>
  <si>
    <t>Bin Midpoint</t>
  </si>
  <si>
    <t>Freq.</t>
  </si>
  <si>
    <t>Rel. Freq.</t>
  </si>
  <si>
    <t>Prb. Density</t>
  </si>
  <si>
    <t>Bin #1</t>
  </si>
  <si>
    <t>Bin #2</t>
  </si>
  <si>
    <t>Bin #3</t>
  </si>
  <si>
    <t>Bin #4</t>
  </si>
  <si>
    <t>Bin #5</t>
  </si>
  <si>
    <t>Bin #6</t>
  </si>
  <si>
    <t>Bin #7</t>
  </si>
  <si>
    <t>Bin #8</t>
  </si>
  <si>
    <t>Bin #9</t>
  </si>
  <si>
    <t>Bin #10</t>
  </si>
  <si>
    <t>Bin #11</t>
  </si>
  <si>
    <t>Graph Data</t>
  </si>
  <si>
    <t>Box-Whisker Plot</t>
  </si>
  <si>
    <t>Bin</t>
  </si>
  <si>
    <t>Mid point</t>
  </si>
  <si>
    <t>Left endpoint</t>
  </si>
  <si>
    <t>Right endpoint</t>
  </si>
  <si>
    <t>Alternative formulas for counts</t>
  </si>
  <si>
    <t>Aaron Heilman</t>
  </si>
  <si>
    <t>Armando Galarraga</t>
  </si>
  <si>
    <t>Barry Enright</t>
  </si>
  <si>
    <t>Chris B. Young</t>
  </si>
  <si>
    <t>Dan Hudson</t>
  </si>
  <si>
    <t>David J. Hernandez</t>
  </si>
  <si>
    <t>Geoff Blum</t>
  </si>
  <si>
    <t>Gerardo Parra</t>
  </si>
  <si>
    <t>Henry Blanco</t>
  </si>
  <si>
    <t>Ian Kennedy</t>
  </si>
  <si>
    <t>J.J. Putz</t>
  </si>
  <si>
    <t>Joe Paterson</t>
  </si>
  <si>
    <t>Joe Saunders</t>
  </si>
  <si>
    <t>Juan C. Gutierrez</t>
  </si>
  <si>
    <t>Juan Miranda</t>
  </si>
  <si>
    <t>Justin Upton</t>
  </si>
  <si>
    <t>Kam Mickolio</t>
  </si>
  <si>
    <t>Kelly Johnson</t>
  </si>
  <si>
    <t>Melvin Mora</t>
  </si>
  <si>
    <t>Miguel Montero</t>
  </si>
  <si>
    <t>Russell Branyan</t>
  </si>
  <si>
    <t>Ryan Roberts</t>
  </si>
  <si>
    <t>Samuel Demel</t>
  </si>
  <si>
    <t>Stephen Drew</t>
  </si>
  <si>
    <t>Willie Bloomquist</t>
  </si>
  <si>
    <t>Xavier Nady</t>
  </si>
  <si>
    <t>Zach Duke</t>
  </si>
  <si>
    <t>Alex Gonzalez</t>
  </si>
  <si>
    <t>Brandon Beachy</t>
  </si>
  <si>
    <t>Brandon Hicks</t>
  </si>
  <si>
    <t>Brian McCann</t>
  </si>
  <si>
    <t>Brooks Conrad</t>
  </si>
  <si>
    <t>Chipper Jones</t>
  </si>
  <si>
    <t>Craig Kimbrel</t>
  </si>
  <si>
    <t>Cristhian Martinez</t>
  </si>
  <si>
    <t>Dan Uggla</t>
  </si>
  <si>
    <t>David Ross</t>
  </si>
  <si>
    <t>Derek Lowe</t>
  </si>
  <si>
    <t>Eric Hinske</t>
  </si>
  <si>
    <t>Eric O'Flaherty</t>
  </si>
  <si>
    <t>Freddie Freeman</t>
  </si>
  <si>
    <t>George Sherrill</t>
  </si>
  <si>
    <t>Jair Jurrjens</t>
  </si>
  <si>
    <t>Jason Heyward</t>
  </si>
  <si>
    <t>Jonny Venters</t>
  </si>
  <si>
    <t>Kris Medlen</t>
  </si>
  <si>
    <t>Martin Prado</t>
  </si>
  <si>
    <t>Matt E. Young</t>
  </si>
  <si>
    <t>Nate McLouth</t>
  </si>
  <si>
    <t>Peter Moylan</t>
  </si>
  <si>
    <t>Scott Linebrink</t>
  </si>
  <si>
    <t>Tim Hudson</t>
  </si>
  <si>
    <t>Tommy Hanson</t>
  </si>
  <si>
    <t>Adam Jones</t>
  </si>
  <si>
    <t>Brad Bergesen</t>
  </si>
  <si>
    <t>Brian Matusz</t>
  </si>
  <si>
    <t>Brian Roberts</t>
  </si>
  <si>
    <t>Cesar Izturis</t>
  </si>
  <si>
    <t>Chris Tillman</t>
  </si>
  <si>
    <t>Derrek Lee</t>
  </si>
  <si>
    <t>Felix Pie</t>
  </si>
  <si>
    <t>J.J. Hardy</t>
  </si>
  <si>
    <t>Jake Arrieta</t>
  </si>
  <si>
    <t>Jake Fox</t>
  </si>
  <si>
    <t>Jason Berken</t>
  </si>
  <si>
    <t>Jeremy Accardo</t>
  </si>
  <si>
    <t>Jeremy Guthrie</t>
  </si>
  <si>
    <t>Jim Johnson</t>
  </si>
  <si>
    <t>Josh Rupe</t>
  </si>
  <si>
    <t>Justin Duchscherer</t>
  </si>
  <si>
    <t>Kevin Gregg</t>
  </si>
  <si>
    <t>Koji Uehara</t>
  </si>
  <si>
    <t>Luke Scott</t>
  </si>
  <si>
    <t>Mark Reynolds</t>
  </si>
  <si>
    <t>Matt Wieters</t>
  </si>
  <si>
    <t>Mike Gonzalez</t>
  </si>
  <si>
    <t>Nick Markakis</t>
  </si>
  <si>
    <t>Robert Andino</t>
  </si>
  <si>
    <t>Vladimir Guerrero</t>
  </si>
  <si>
    <t>Adrian Gonzalez</t>
  </si>
  <si>
    <t>Bobby Jenks</t>
  </si>
  <si>
    <t>Carl Crawford</t>
  </si>
  <si>
    <t>Clay Buchholz</t>
  </si>
  <si>
    <t>Daisuke Matsuzaka</t>
  </si>
  <si>
    <t>Dan Wheeler</t>
  </si>
  <si>
    <t>Daniel Bard</t>
  </si>
  <si>
    <t>Darnell McDonald</t>
  </si>
  <si>
    <t>David Ortiz</t>
  </si>
  <si>
    <t>Dennys Reyes</t>
  </si>
  <si>
    <t>Dustin Pedroia</t>
  </si>
  <si>
    <t>Felix Doubront</t>
  </si>
  <si>
    <t>J.D. Drew</t>
  </si>
  <si>
    <t>Jacoby Ellsbury</t>
  </si>
  <si>
    <t>Jarrod Saltalamacchia</t>
  </si>
  <si>
    <t>Jason Varitek</t>
  </si>
  <si>
    <t>Jed Lowrie</t>
  </si>
  <si>
    <t>John Lackey</t>
  </si>
  <si>
    <t>Jonathan Lester</t>
  </si>
  <si>
    <t>Jonathan Papelbon</t>
  </si>
  <si>
    <t>Josh Beckett</t>
  </si>
  <si>
    <t>Junichi Tazawa</t>
  </si>
  <si>
    <t>Kevin Youkilis</t>
  </si>
  <si>
    <t>Marco Scutaro</t>
  </si>
  <si>
    <t>Matt Albers</t>
  </si>
  <si>
    <t>Mike Cameron</t>
  </si>
  <si>
    <t>Tim Wakefield</t>
  </si>
  <si>
    <t>Alfonso Soriano</t>
  </si>
  <si>
    <t>Andrew Cashner</t>
  </si>
  <si>
    <t>Aramis Ramirez</t>
  </si>
  <si>
    <t>Blake DeWitt</t>
  </si>
  <si>
    <t>Carlos Marmol</t>
  </si>
  <si>
    <t>Carlos Pena</t>
  </si>
  <si>
    <t>Carlos Zambrano</t>
  </si>
  <si>
    <t>Darwin Barney</t>
  </si>
  <si>
    <t>Geovany Soto</t>
  </si>
  <si>
    <t>James Russell</t>
  </si>
  <si>
    <t>Jeff Baker</t>
  </si>
  <si>
    <t>Jeff Samardzija</t>
  </si>
  <si>
    <t>John Grabow</t>
  </si>
  <si>
    <t>Kerry Wood</t>
  </si>
  <si>
    <t>Kosuke Fukudome</t>
  </si>
  <si>
    <t>Koyie Hill</t>
  </si>
  <si>
    <t>Marcos Mateo</t>
  </si>
  <si>
    <t>Marlon Byrd</t>
  </si>
  <si>
    <t>Matt Garza</t>
  </si>
  <si>
    <t>Randy Wells</t>
  </si>
  <si>
    <t>Reed Johnson</t>
  </si>
  <si>
    <t>Ryan Dempster</t>
  </si>
  <si>
    <t>Sean Marshall</t>
  </si>
  <si>
    <t>Starlin Castro</t>
  </si>
  <si>
    <t>Tyler Colvin</t>
  </si>
  <si>
    <t>A.J. Pierzynski</t>
  </si>
  <si>
    <t>Adam Dunn</t>
  </si>
  <si>
    <t>Alex Rios</t>
  </si>
  <si>
    <t>Alexei Ramirez</t>
  </si>
  <si>
    <t>Brent Lillibridge</t>
  </si>
  <si>
    <t>Brent Morel</t>
  </si>
  <si>
    <t>Carlos Quentin</t>
  </si>
  <si>
    <t>Chris Sale</t>
  </si>
  <si>
    <t>Dayan Viciedo</t>
  </si>
  <si>
    <t>Edwin Jackson</t>
  </si>
  <si>
    <t>Gavin Floyd</t>
  </si>
  <si>
    <t>Gordon Beckham</t>
  </si>
  <si>
    <t>Jake Peavy</t>
  </si>
  <si>
    <t>Jesse Crain</t>
  </si>
  <si>
    <t>John Danks</t>
  </si>
  <si>
    <t>Juan Pierre</t>
  </si>
  <si>
    <t>Lastings Milledge</t>
  </si>
  <si>
    <t>Mark Buehrle</t>
  </si>
  <si>
    <t>Mark Teahen</t>
  </si>
  <si>
    <t>Matt Thornton</t>
  </si>
  <si>
    <t>Omar Vizquel</t>
  </si>
  <si>
    <t>Paul Konerko</t>
  </si>
  <si>
    <t>Philip Humber</t>
  </si>
  <si>
    <t>Ramon Castro</t>
  </si>
  <si>
    <t>Ramon Pena</t>
  </si>
  <si>
    <t>Sergio Santos</t>
  </si>
  <si>
    <t>Will Ohman</t>
  </si>
  <si>
    <t>Aroldis Chapman</t>
  </si>
  <si>
    <t>Bill Bray</t>
  </si>
  <si>
    <t>Brandon Phillips</t>
  </si>
  <si>
    <t>Bronson Arroyo</t>
  </si>
  <si>
    <t>Chris Heisey</t>
  </si>
  <si>
    <t>Drew Stubbs</t>
  </si>
  <si>
    <t>Edgar Renteria</t>
  </si>
  <si>
    <t>Edinson Volquez</t>
  </si>
  <si>
    <t>Francisco Cordero</t>
  </si>
  <si>
    <t>Fred Lewis</t>
  </si>
  <si>
    <t>Homer Bailey</t>
  </si>
  <si>
    <t>Jared (Levi) Burton</t>
  </si>
  <si>
    <t>Jay Bruce</t>
  </si>
  <si>
    <t>Joey Votto</t>
  </si>
  <si>
    <t>Johnny Cueto</t>
  </si>
  <si>
    <t>Jonny Gomes</t>
  </si>
  <si>
    <t>Jordan Smith</t>
  </si>
  <si>
    <t>Jose Arredondo</t>
  </si>
  <si>
    <t>Juan Francisco</t>
  </si>
  <si>
    <t>Logan Ondrusek</t>
  </si>
  <si>
    <t>Matt Maloney</t>
  </si>
  <si>
    <t>Miguel Cairo</t>
  </si>
  <si>
    <t>Mike Leake</t>
  </si>
  <si>
    <t>Nick Masset</t>
  </si>
  <si>
    <t>Paul Janish</t>
  </si>
  <si>
    <t>Ramon Hernandez</t>
  </si>
  <si>
    <t>Ryan Hanigan</t>
  </si>
  <si>
    <t>Sam Lecure</t>
  </si>
  <si>
    <t>Scott Rolen</t>
  </si>
  <si>
    <t>Travis Wood</t>
  </si>
  <si>
    <t>Adam Everett</t>
  </si>
  <si>
    <t>Asdrubal Cabrera</t>
  </si>
  <si>
    <t>Austin Kearns</t>
  </si>
  <si>
    <t>Carlos Carrasco</t>
  </si>
  <si>
    <t>Carlos Santana</t>
  </si>
  <si>
    <t>Chad Durbin</t>
  </si>
  <si>
    <t>Chris Perez</t>
  </si>
  <si>
    <t>Fausto Carmona</t>
  </si>
  <si>
    <t>Frank Herrmann</t>
  </si>
  <si>
    <t>Grady Sizemore</t>
  </si>
  <si>
    <t>Jack Hannahan</t>
  </si>
  <si>
    <t>Jared Goedert</t>
  </si>
  <si>
    <t>Jason Donald</t>
  </si>
  <si>
    <t>Joe Smith</t>
  </si>
  <si>
    <t>Josh Tomlin</t>
  </si>
  <si>
    <t>Justin Germano</t>
  </si>
  <si>
    <t>Justin Masterson</t>
  </si>
  <si>
    <t>Lou Marson</t>
  </si>
  <si>
    <t>Matt LaPorta</t>
  </si>
  <si>
    <t>Michael Brantley</t>
  </si>
  <si>
    <t>Mitch Talbot</t>
  </si>
  <si>
    <t>Orlando Cabrera</t>
  </si>
  <si>
    <t>Rafael Perez</t>
  </si>
  <si>
    <t>Shelley Duncan</t>
  </si>
  <si>
    <t>Shin-Soo Choo</t>
  </si>
  <si>
    <t>Tony Sipp</t>
  </si>
  <si>
    <t>Travis Buck</t>
  </si>
  <si>
    <t>Travis Hafner</t>
  </si>
  <si>
    <t>Trevor Crowe</t>
  </si>
  <si>
    <t>Vinnie Pestano</t>
  </si>
  <si>
    <t>Aaron Cook</t>
  </si>
  <si>
    <t>Carlos Gonzalez</t>
  </si>
  <si>
    <t>Chris Iannetta</t>
  </si>
  <si>
    <t>Dexter Fowler</t>
  </si>
  <si>
    <t>Esmil Rogers</t>
  </si>
  <si>
    <t>Felipe Paulino</t>
  </si>
  <si>
    <t>Franklin Morales</t>
  </si>
  <si>
    <t>Huston Street</t>
  </si>
  <si>
    <t>Ian Stewart</t>
  </si>
  <si>
    <t>Jason Giambi</t>
  </si>
  <si>
    <t>Jason Hammel</t>
  </si>
  <si>
    <t>Jhoulys Chacin</t>
  </si>
  <si>
    <t>Jonathan Herrera</t>
  </si>
  <si>
    <t>Jorge De La Rosa</t>
  </si>
  <si>
    <t>Jose C. Lopez</t>
  </si>
  <si>
    <t>Jose Morales</t>
  </si>
  <si>
    <t>Matt Belisle</t>
  </si>
  <si>
    <t>Matt Lindstrom</t>
  </si>
  <si>
    <t>Matt Reynolds</t>
  </si>
  <si>
    <t>Rafael Betancourt</t>
  </si>
  <si>
    <t>Ryan Spilborghs</t>
  </si>
  <si>
    <t>Seth Smith</t>
  </si>
  <si>
    <t>Todd Helton</t>
  </si>
  <si>
    <t>Troy Tulowitzki</t>
  </si>
  <si>
    <t>Ty Wigginton</t>
  </si>
  <si>
    <t>Ubaldo Jimenez</t>
  </si>
  <si>
    <t>Alex Avila</t>
  </si>
  <si>
    <t>Austin Jackson</t>
  </si>
  <si>
    <t>Brad Penny</t>
  </si>
  <si>
    <t>Brad Thomas</t>
  </si>
  <si>
    <t>Brandon Inge</t>
  </si>
  <si>
    <t>Brayan Villarreal</t>
  </si>
  <si>
    <t>Brennan Boesch</t>
  </si>
  <si>
    <t>Carlos Guillen</t>
  </si>
  <si>
    <t>Casper Wells</t>
  </si>
  <si>
    <t>Daniel Schlereth</t>
  </si>
  <si>
    <t>Don Kelly</t>
  </si>
  <si>
    <t>Enrique Gonzalez</t>
  </si>
  <si>
    <t>Jhonny Peralta</t>
  </si>
  <si>
    <t>Joaquin Benoit</t>
  </si>
  <si>
    <t>Joel Zumaya</t>
  </si>
  <si>
    <t>Jose Valverde</t>
  </si>
  <si>
    <t>Justin Verlander</t>
  </si>
  <si>
    <t>Magglio Ordonez</t>
  </si>
  <si>
    <t>Max Scherzer</t>
  </si>
  <si>
    <t>Miguel Cabrera</t>
  </si>
  <si>
    <t>Phil Coke</t>
  </si>
  <si>
    <t>Ramon Santiago</t>
  </si>
  <si>
    <t>Rick Porcello</t>
  </si>
  <si>
    <t>Ryan Perry</t>
  </si>
  <si>
    <t>Ryan Raburn</t>
  </si>
  <si>
    <t>Victor Martinez</t>
  </si>
  <si>
    <t>Will Rhymes</t>
  </si>
  <si>
    <t>Alberto Arias</t>
  </si>
  <si>
    <t>Aneury Rodriguez</t>
  </si>
  <si>
    <t>Angel Sanchez</t>
  </si>
  <si>
    <t>Bill Hall</t>
  </si>
  <si>
    <t>Brandon Lyon</t>
  </si>
  <si>
    <t>Brett Myers</t>
  </si>
  <si>
    <t>Brett Wallace</t>
  </si>
  <si>
    <t>Bud Norris</t>
  </si>
  <si>
    <t>Carlos Lee</t>
  </si>
  <si>
    <t>Chris D. Johnson</t>
  </si>
  <si>
    <t>Clint Barmes</t>
  </si>
  <si>
    <t>Enerio Del Rosario</t>
  </si>
  <si>
    <t>Fernando Abad</t>
  </si>
  <si>
    <t>Humberto Quintero</t>
  </si>
  <si>
    <t>Hunter Pence</t>
  </si>
  <si>
    <t>J.A. Happ</t>
  </si>
  <si>
    <t>J.R. Towles</t>
  </si>
  <si>
    <t>Jason Bourgeois</t>
  </si>
  <si>
    <t>Jason Castro</t>
  </si>
  <si>
    <t>Jason Michaels</t>
  </si>
  <si>
    <t>Jeff Fulchino</t>
  </si>
  <si>
    <t>Jeff Keppinger</t>
  </si>
  <si>
    <t>Mark Melancon</t>
  </si>
  <si>
    <t>Matt Downs</t>
  </si>
  <si>
    <t>Michael Bourn</t>
  </si>
  <si>
    <t>Nelson Figueroa</t>
  </si>
  <si>
    <t>Ryan Rowland-Smith</t>
  </si>
  <si>
    <t>Wandy Rodriguez</t>
  </si>
  <si>
    <t>Wilton Lopez</t>
  </si>
  <si>
    <t>Aaron Crow</t>
  </si>
  <si>
    <t>Alcides Escobar</t>
  </si>
  <si>
    <t>Alex Gordon</t>
  </si>
  <si>
    <t>Billy Butler</t>
  </si>
  <si>
    <t>Brayan Pena</t>
  </si>
  <si>
    <t>Bruce Chen</t>
  </si>
  <si>
    <t>Chris Getz</t>
  </si>
  <si>
    <t>Henry Barrera</t>
  </si>
  <si>
    <t>Jarrod Dyson</t>
  </si>
  <si>
    <t>Jason Kendall</t>
  </si>
  <si>
    <t>Jeff Francis</t>
  </si>
  <si>
    <t>Jeff Francoeur</t>
  </si>
  <si>
    <t>Jeremy Jeffress</t>
  </si>
  <si>
    <t>Joakim Soria</t>
  </si>
  <si>
    <t>Kanekoa Texeira</t>
  </si>
  <si>
    <t>Kila Ka`aihue</t>
  </si>
  <si>
    <t>Kyle Davies</t>
  </si>
  <si>
    <t>Luke Hochevar</t>
  </si>
  <si>
    <t>Matt Treanor</t>
  </si>
  <si>
    <t>Melky Cabrera</t>
  </si>
  <si>
    <t>Mike Aviles</t>
  </si>
  <si>
    <t>Mitch Maier</t>
  </si>
  <si>
    <t>Nate Adcock</t>
  </si>
  <si>
    <t>Robinson Tejeda</t>
  </si>
  <si>
    <t>Sean O`Sullivan</t>
  </si>
  <si>
    <t>Tim Collins</t>
  </si>
  <si>
    <t>Wilson Betemit</t>
  </si>
  <si>
    <t>Alberto Callaspo</t>
  </si>
  <si>
    <t>Bobby Abreu</t>
  </si>
  <si>
    <t>Bobby Cassevah</t>
  </si>
  <si>
    <t>Bobby Wilson</t>
  </si>
  <si>
    <t>Brandon Wood</t>
  </si>
  <si>
    <t>Chris Pettit</t>
  </si>
  <si>
    <t>Dan Haren</t>
  </si>
  <si>
    <t>Erick Aybar</t>
  </si>
  <si>
    <t>Ervin Santana</t>
  </si>
  <si>
    <t>Fernando Rodney</t>
  </si>
  <si>
    <t>Freddy Sandoval</t>
  </si>
  <si>
    <t>Hank Conger</t>
  </si>
  <si>
    <t>Hisanori Takahashi</t>
  </si>
  <si>
    <t>Howie Kendrick</t>
  </si>
  <si>
    <t>Jason Bulger</t>
  </si>
  <si>
    <t>Jeff Mathis</t>
  </si>
  <si>
    <t>Jered Weaver</t>
  </si>
  <si>
    <t>Joel Pineiro</t>
  </si>
  <si>
    <t>Jordan Walden</t>
  </si>
  <si>
    <t>Kendrys Morales</t>
  </si>
  <si>
    <t>Kevin Jepsen</t>
  </si>
  <si>
    <t>Maicer Izturis</t>
  </si>
  <si>
    <t>Mark Trumbo</t>
  </si>
  <si>
    <t>Michael Kohn</t>
  </si>
  <si>
    <t>Peter Bourjos</t>
  </si>
  <si>
    <t>Reggie Willits</t>
  </si>
  <si>
    <t>Rich Thompson</t>
  </si>
  <si>
    <t>Scott Downs</t>
  </si>
  <si>
    <t>Scott Kazmir</t>
  </si>
  <si>
    <t>Torii Hunter</t>
  </si>
  <si>
    <t>Vernon Wells</t>
  </si>
  <si>
    <t>A.J. Ellis</t>
  </si>
  <si>
    <t>Aaron Miles</t>
  </si>
  <si>
    <t>Andre Ethier</t>
  </si>
  <si>
    <t>Blake Hawksworth</t>
  </si>
  <si>
    <t>Casey Blake</t>
  </si>
  <si>
    <t>Chad Billingsley</t>
  </si>
  <si>
    <t>Clayton Kershaw</t>
  </si>
  <si>
    <t>Dioner Navarro</t>
  </si>
  <si>
    <t>Hector Gimenez</t>
  </si>
  <si>
    <t>Hiroki Kuroda</t>
  </si>
  <si>
    <t>Hong-Chih Kuo</t>
  </si>
  <si>
    <t>Ivan DeJesus</t>
  </si>
  <si>
    <t>James Loney</t>
  </si>
  <si>
    <t>Jamey Carroll</t>
  </si>
  <si>
    <t>Jay Gibbons</t>
  </si>
  <si>
    <t>Jon Garland</t>
  </si>
  <si>
    <t>Jonathan Broxton</t>
  </si>
  <si>
    <t>Juan Uribe</t>
  </si>
  <si>
    <t>Kenley Jansen</t>
  </si>
  <si>
    <t>Lance Cormier</t>
  </si>
  <si>
    <t>Marcus Thames</t>
  </si>
  <si>
    <t>Matt Guerrier</t>
  </si>
  <si>
    <t>Matt Kemp</t>
  </si>
  <si>
    <t>Mike MacDougal</t>
  </si>
  <si>
    <t>Rafael Furcal</t>
  </si>
  <si>
    <t>Rod Barajas</t>
  </si>
  <si>
    <t>Ted Lilly</t>
  </si>
  <si>
    <t>Tony Gwynn Jr.</t>
  </si>
  <si>
    <t>Vicente Padilla</t>
  </si>
  <si>
    <t>Xavier Paul</t>
  </si>
  <si>
    <t>Anibal Sanchez</t>
  </si>
  <si>
    <t>Miami Marlins</t>
  </si>
  <si>
    <t>Brett Hayes</t>
  </si>
  <si>
    <t>Brian Sanches</t>
  </si>
  <si>
    <t>Chris Coghlan</t>
  </si>
  <si>
    <t>Chris Volstad</t>
  </si>
  <si>
    <t>Clay Hensley</t>
  </si>
  <si>
    <t>Donnie Murphy</t>
  </si>
  <si>
    <t>Edward Mujica</t>
  </si>
  <si>
    <t>Emilio Bonifacio</t>
  </si>
  <si>
    <t>Gaby Sanchez</t>
  </si>
  <si>
    <t>Greg Dobbs</t>
  </si>
  <si>
    <t>Hanley Ramirez</t>
  </si>
  <si>
    <t>Javier Vazquez</t>
  </si>
  <si>
    <t>John Baker</t>
  </si>
  <si>
    <t>John Buck</t>
  </si>
  <si>
    <t>Josh Johnson</t>
  </si>
  <si>
    <t>Leo Nunez</t>
  </si>
  <si>
    <t>Logan Morrison</t>
  </si>
  <si>
    <t>Michael Dunn</t>
  </si>
  <si>
    <t>Mike Stanton</t>
  </si>
  <si>
    <t>Omar Infante</t>
  </si>
  <si>
    <t>Randy Choate</t>
  </si>
  <si>
    <t>Ricky Nolasco</t>
  </si>
  <si>
    <t>Ryan Webb</t>
  </si>
  <si>
    <t>Scott Cousins</t>
  </si>
  <si>
    <t>Wes Helms</t>
  </si>
  <si>
    <t>Brandon Kintzler</t>
  </si>
  <si>
    <t>Carlos Gomez</t>
  </si>
  <si>
    <t>Casey McGehee</t>
  </si>
  <si>
    <t>Chris Narveson</t>
  </si>
  <si>
    <t>Corey Hart</t>
  </si>
  <si>
    <t>Craig Counsell</t>
  </si>
  <si>
    <t>Erick Almonte</t>
  </si>
  <si>
    <t>George Kottaras</t>
  </si>
  <si>
    <t>Jeremy Reed</t>
  </si>
  <si>
    <t>John Axford</t>
  </si>
  <si>
    <t>Jonathan Lucroy</t>
  </si>
  <si>
    <t>Kameron Loe</t>
  </si>
  <si>
    <t>LaTroy Hawkins</t>
  </si>
  <si>
    <t>Manny Parra</t>
  </si>
  <si>
    <t>Mark Kotsay</t>
  </si>
  <si>
    <t>Mitch Stetter</t>
  </si>
  <si>
    <t>Nyjer Morgan</t>
  </si>
  <si>
    <t>Prince Fielder</t>
  </si>
  <si>
    <t>Randy Wolf</t>
  </si>
  <si>
    <t>Rickie Weeks</t>
  </si>
  <si>
    <t>Ryan Braun</t>
  </si>
  <si>
    <t>Sean Green</t>
  </si>
  <si>
    <t>Sergio Mitre</t>
  </si>
  <si>
    <t>Shaun Marcum</t>
  </si>
  <si>
    <t>Takashi Saito</t>
  </si>
  <si>
    <t>Wil Nieves</t>
  </si>
  <si>
    <t>Yovani Gallardo</t>
  </si>
  <si>
    <t>Yuniesky Betancourt-Perez</t>
  </si>
  <si>
    <t>Zach Braddock</t>
  </si>
  <si>
    <t>Zack Greinke</t>
  </si>
  <si>
    <t>Alexi Casilla</t>
  </si>
  <si>
    <t>Brian Duensing</t>
  </si>
  <si>
    <t>Carl Pavano</t>
  </si>
  <si>
    <t>Danny Valencia</t>
  </si>
  <si>
    <t>Delmon Young</t>
  </si>
  <si>
    <t>Denard Span</t>
  </si>
  <si>
    <t>Drew Butera</t>
  </si>
  <si>
    <t>Dusty Hughes</t>
  </si>
  <si>
    <t>Francisco Liriano</t>
  </si>
  <si>
    <t>Glen Perkins</t>
  </si>
  <si>
    <t>Jason Kubel</t>
  </si>
  <si>
    <t>Jason Repko</t>
  </si>
  <si>
    <t>Jeff Manship</t>
  </si>
  <si>
    <t>Jim Thome</t>
  </si>
  <si>
    <t>Joe Mauer</t>
  </si>
  <si>
    <t>Joe Nathan</t>
  </si>
  <si>
    <t>Jose Mijares</t>
  </si>
  <si>
    <t>Justin Morneau</t>
  </si>
  <si>
    <t>Kevin Slowey</t>
  </si>
  <si>
    <t>Matt Capps</t>
  </si>
  <si>
    <t>Matt Tolbert</t>
  </si>
  <si>
    <t>Michael Cuddyer</t>
  </si>
  <si>
    <t>Nick Blackburn</t>
  </si>
  <si>
    <t>Scott Baker</t>
  </si>
  <si>
    <t>Tsuyoshi Nishioka</t>
  </si>
  <si>
    <t>Angel Pagan</t>
  </si>
  <si>
    <t>Blaine Boyer</t>
  </si>
  <si>
    <t>Brad Emaus</t>
  </si>
  <si>
    <t>Carlos Beltran</t>
  </si>
  <si>
    <t>Chin-Lung Hu</t>
  </si>
  <si>
    <t>Chris Capuano</t>
  </si>
  <si>
    <t>Chris R. Young</t>
  </si>
  <si>
    <t>D.J. Carrasco</t>
  </si>
  <si>
    <t>Daniel Murphy</t>
  </si>
  <si>
    <t>David Wright</t>
  </si>
  <si>
    <t>Francisco Rodriguez</t>
  </si>
  <si>
    <t>Ike Davis</t>
  </si>
  <si>
    <t>Jason Bay</t>
  </si>
  <si>
    <t>Johan Santana</t>
  </si>
  <si>
    <t>Jon Niese</t>
  </si>
  <si>
    <t>Jose Reyes</t>
  </si>
  <si>
    <t>Josh Thole</t>
  </si>
  <si>
    <t>Lucas Duda</t>
  </si>
  <si>
    <t>Mike Nickeas</t>
  </si>
  <si>
    <t>Mike Pelfrey</t>
  </si>
  <si>
    <t>Pedro Beato</t>
  </si>
  <si>
    <t>R.A. Dickey</t>
  </si>
  <si>
    <t>Robert Parnell</t>
  </si>
  <si>
    <t>Scott Hairston</t>
  </si>
  <si>
    <t>Taylor Buchholz</t>
  </si>
  <si>
    <t>Tim Byrdak</t>
  </si>
  <si>
    <t>Willie Harris</t>
  </si>
  <si>
    <t>A.J. Burnett</t>
  </si>
  <si>
    <t>Alex Rodriguez</t>
  </si>
  <si>
    <t>Andruw Jones</t>
  </si>
  <si>
    <t>Bartolo Colon</t>
  </si>
  <si>
    <t>Boone Logan</t>
  </si>
  <si>
    <t>Brett Gardner</t>
  </si>
  <si>
    <t>CC Sabathia</t>
  </si>
  <si>
    <t>Colin Curtis</t>
  </si>
  <si>
    <t>Curtis Granderson</t>
  </si>
  <si>
    <t>Damaso Marte</t>
  </si>
  <si>
    <t>David Robertson</t>
  </si>
  <si>
    <t>Derek Jeter</t>
  </si>
  <si>
    <t>Eduardo Nunez</t>
  </si>
  <si>
    <t>Eric Chavez</t>
  </si>
  <si>
    <t>Francisco Cervelli</t>
  </si>
  <si>
    <t>Freddy Garcia</t>
  </si>
  <si>
    <t>Gustavo Molina</t>
  </si>
  <si>
    <t>Ivan Nova</t>
  </si>
  <si>
    <t>Joba Chamberlain</t>
  </si>
  <si>
    <t>Jorge Posada</t>
  </si>
  <si>
    <t>Luis Ayala</t>
  </si>
  <si>
    <t>Mariano Rivera</t>
  </si>
  <si>
    <t>Mark Teixeira</t>
  </si>
  <si>
    <t>Nick Swisher</t>
  </si>
  <si>
    <t>Pedro Feliciano</t>
  </si>
  <si>
    <t>Phil Hughes</t>
  </si>
  <si>
    <t>Rafael Soriano</t>
  </si>
  <si>
    <t>Reegie Corona</t>
  </si>
  <si>
    <t>Robinson Cano</t>
  </si>
  <si>
    <t>Russell Martin</t>
  </si>
  <si>
    <t>Adam Rosales</t>
  </si>
  <si>
    <t>Andrew Bailey</t>
  </si>
  <si>
    <t>Andy LaRoche</t>
  </si>
  <si>
    <t>Bob Cramer</t>
  </si>
  <si>
    <t>Brad Ziegler</t>
  </si>
  <si>
    <t>Brandon McCarthy</t>
  </si>
  <si>
    <t>Brett Anderson</t>
  </si>
  <si>
    <t>Brian Fuentes</t>
  </si>
  <si>
    <t>Cliff Pennington</t>
  </si>
  <si>
    <t>Coco Crisp</t>
  </si>
  <si>
    <t>Conor Jackson</t>
  </si>
  <si>
    <t>Craig Breslow</t>
  </si>
  <si>
    <t>Dallas Braden</t>
  </si>
  <si>
    <t>Daric Barton</t>
  </si>
  <si>
    <t>David DeJesus</t>
  </si>
  <si>
    <t>Giovany Gonzalez</t>
  </si>
  <si>
    <t>Grant Balfour</t>
  </si>
  <si>
    <t>Hideki Matsui</t>
  </si>
  <si>
    <t>Jerry Blevins</t>
  </si>
  <si>
    <t>Josh Willingham</t>
  </si>
  <si>
    <t>Kevin Kouzmanoff</t>
  </si>
  <si>
    <t>Kurt Suzuki</t>
  </si>
  <si>
    <t>Landon Powell</t>
  </si>
  <si>
    <t>Mark Ellis</t>
  </si>
  <si>
    <t>Michael Wuertz</t>
  </si>
  <si>
    <t>Rich Harden</t>
  </si>
  <si>
    <t>Ryan Sweeney</t>
  </si>
  <si>
    <t>Trevor Cahill</t>
  </si>
  <si>
    <t>Antonio Bastardo</t>
  </si>
  <si>
    <t>Ben Francisco</t>
  </si>
  <si>
    <t>Brad Lidge</t>
  </si>
  <si>
    <t>Brian Bocock</t>
  </si>
  <si>
    <t>Brian Schlitter</t>
  </si>
  <si>
    <t>Brian Schneider</t>
  </si>
  <si>
    <t>Carlos Ruiz</t>
  </si>
  <si>
    <t>Chase Utley</t>
  </si>
  <si>
    <t>Cliff Lee</t>
  </si>
  <si>
    <t>Cole Hamels</t>
  </si>
  <si>
    <t>Danys Baez</t>
  </si>
  <si>
    <t>David Herndon</t>
  </si>
  <si>
    <t>Domonic Brown</t>
  </si>
  <si>
    <t>J.C. Romero</t>
  </si>
  <si>
    <t>Jimmy Rollins</t>
  </si>
  <si>
    <t>Joe Blanton</t>
  </si>
  <si>
    <t>John Mayberry</t>
  </si>
  <si>
    <t>Jose Contreras</t>
  </si>
  <si>
    <t>Kyle Kendrick</t>
  </si>
  <si>
    <t>Michael Martinez</t>
  </si>
  <si>
    <t>Pete Orr</t>
  </si>
  <si>
    <t>Placido Polanco</t>
  </si>
  <si>
    <t>Raul Ibanez</t>
  </si>
  <si>
    <t>Ross Gload</t>
  </si>
  <si>
    <t>Roy Halladay</t>
  </si>
  <si>
    <t>Roy Oswalt</t>
  </si>
  <si>
    <t>Ryan Howard</t>
  </si>
  <si>
    <t>Ryan Madson</t>
  </si>
  <si>
    <t>Shane Victorino</t>
  </si>
  <si>
    <t>Wilson Valdez</t>
  </si>
  <si>
    <t>Andrew McCutchen</t>
  </si>
  <si>
    <t>Brad Lincoln</t>
  </si>
  <si>
    <t>Charlie Morton</t>
  </si>
  <si>
    <t>Chris Resop</t>
  </si>
  <si>
    <t>Chris Snyder</t>
  </si>
  <si>
    <t>Evan Meek</t>
  </si>
  <si>
    <t>Garrett Jones</t>
  </si>
  <si>
    <t>Garrett Olson</t>
  </si>
  <si>
    <t>James McDonald</t>
  </si>
  <si>
    <t>Jason Jaramillo</t>
  </si>
  <si>
    <t>Jeffrey Karstens</t>
  </si>
  <si>
    <t>Joel Hanrahan</t>
  </si>
  <si>
    <t>John Bowker</t>
  </si>
  <si>
    <t>Jose Ascanio</t>
  </si>
  <si>
    <t>Jose Tabata</t>
  </si>
  <si>
    <t>Josh Rodriguez</t>
  </si>
  <si>
    <t>Kevin Correia</t>
  </si>
  <si>
    <t>Kevin Hart</t>
  </si>
  <si>
    <t>Lyle Overbay</t>
  </si>
  <si>
    <t>Matt Diaz</t>
  </si>
  <si>
    <t>Mike Crotta</t>
  </si>
  <si>
    <t>Neil Walker</t>
  </si>
  <si>
    <t>Paul Maholm</t>
  </si>
  <si>
    <t>Pedro Alvarez</t>
  </si>
  <si>
    <t>Ronny Cedeno</t>
  </si>
  <si>
    <t>Ross Ohlendorf</t>
  </si>
  <si>
    <t>Ryan Doumit</t>
  </si>
  <si>
    <t>Scott Olsen</t>
  </si>
  <si>
    <t>Steve Pearce</t>
  </si>
  <si>
    <t>Aaron Harang</t>
  </si>
  <si>
    <t>Alberto Gonzalez</t>
  </si>
  <si>
    <t>Brad Hawpe</t>
  </si>
  <si>
    <t>Cameron Maybin</t>
  </si>
  <si>
    <t>Cedric Hunter</t>
  </si>
  <si>
    <t>Chad Qualls</t>
  </si>
  <si>
    <t>Chase Headley</t>
  </si>
  <si>
    <t>Chris Denorfia</t>
  </si>
  <si>
    <t>Clayton Richard</t>
  </si>
  <si>
    <t>Cory Luebke</t>
  </si>
  <si>
    <t>Dustin Moseley</t>
  </si>
  <si>
    <t>Eric Patterson</t>
  </si>
  <si>
    <t>Ernesto Frieri</t>
  </si>
  <si>
    <t>Heath Bell</t>
  </si>
  <si>
    <t>Jarrett Hoffpauir</t>
  </si>
  <si>
    <t>Jason Bartlett</t>
  </si>
  <si>
    <t>Joe Thatcher</t>
  </si>
  <si>
    <t>Jorge Cantu</t>
  </si>
  <si>
    <t>Kyle Blanks</t>
  </si>
  <si>
    <t>Luke Gregerson</t>
  </si>
  <si>
    <t>Mat Latos</t>
  </si>
  <si>
    <t>Mike Adams</t>
  </si>
  <si>
    <t>Mike Baxter</t>
  </si>
  <si>
    <t>Nick Hundley</t>
  </si>
  <si>
    <t>Orlando Hudson</t>
  </si>
  <si>
    <t>Pat Neshek</t>
  </si>
  <si>
    <t>Rob J. Johnson</t>
  </si>
  <si>
    <t>Ryan Ludwick</t>
  </si>
  <si>
    <t>Samuel Deduno</t>
  </si>
  <si>
    <t>Tim Stauffer</t>
  </si>
  <si>
    <t>Will Venable</t>
  </si>
  <si>
    <t>Aaron Rowand</t>
  </si>
  <si>
    <t>Andres Torres</t>
  </si>
  <si>
    <t>Aubrey Huff</t>
  </si>
  <si>
    <t>Barry Zito</t>
  </si>
  <si>
    <t>Brandon Belt</t>
  </si>
  <si>
    <t>Brian Wilson</t>
  </si>
  <si>
    <t>Buster Posey</t>
  </si>
  <si>
    <t>Cody Ross</t>
  </si>
  <si>
    <t>Dan Runzler</t>
  </si>
  <si>
    <t>Eli Whiteside</t>
  </si>
  <si>
    <t>Freddy Sanchez</t>
  </si>
  <si>
    <t>Guillermo Mota</t>
  </si>
  <si>
    <t>Javier Lopez</t>
  </si>
  <si>
    <t>Jeremy Affeldt</t>
  </si>
  <si>
    <t>Jonathan Sanchez</t>
  </si>
  <si>
    <t>Madison Bumgarner</t>
  </si>
  <si>
    <t>Mark De Rosa</t>
  </si>
  <si>
    <t>Matt Cain</t>
  </si>
  <si>
    <t>Miguel Tejada</t>
  </si>
  <si>
    <t>Mike Fontenot</t>
  </si>
  <si>
    <t>Nate Schierholtz</t>
  </si>
  <si>
    <t>Pablo Sandoval</t>
  </si>
  <si>
    <t>Pat Burrell</t>
  </si>
  <si>
    <t>Ramon S. Ramirez</t>
  </si>
  <si>
    <t>Santiago Casilla</t>
  </si>
  <si>
    <t>Sergio Romo</t>
  </si>
  <si>
    <t>Tim Lincecum</t>
  </si>
  <si>
    <t>Aaron Laffey</t>
  </si>
  <si>
    <t>Adam Kennedy</t>
  </si>
  <si>
    <t>Adam Moore</t>
  </si>
  <si>
    <t>Brandon League</t>
  </si>
  <si>
    <t>Brendan Ryan</t>
  </si>
  <si>
    <t>Chone Figgins</t>
  </si>
  <si>
    <t>Chris Ray</t>
  </si>
  <si>
    <t>David Aardsma</t>
  </si>
  <si>
    <t>David Pauley</t>
  </si>
  <si>
    <t>Doug Fister</t>
  </si>
  <si>
    <t>Erik Bedard</t>
  </si>
  <si>
    <t>Felix Hernandez</t>
  </si>
  <si>
    <t>Franklin Gutierrez</t>
  </si>
  <si>
    <t>Ichiro Suzuki</t>
  </si>
  <si>
    <t>Jack Cust</t>
  </si>
  <si>
    <t>Jack Wilson</t>
  </si>
  <si>
    <t>Jamey Wright</t>
  </si>
  <si>
    <t>Jason Vargas</t>
  </si>
  <si>
    <t>Josh Lueke</t>
  </si>
  <si>
    <t>Justin Smoak</t>
  </si>
  <si>
    <t>Luis O. Rodriguez</t>
  </si>
  <si>
    <t>Matt Mangini</t>
  </si>
  <si>
    <t>Mauricio Robles</t>
  </si>
  <si>
    <t>Michael Pineda</t>
  </si>
  <si>
    <t>Michael Saunders</t>
  </si>
  <si>
    <t>Miguel Olivo</t>
  </si>
  <si>
    <t>Milton Bradley</t>
  </si>
  <si>
    <t>Ryan Langerhans</t>
  </si>
  <si>
    <t>Shawn Kelley</t>
  </si>
  <si>
    <t>Tom Wilhelmsen</t>
  </si>
  <si>
    <t>Adam Wainwright</t>
  </si>
  <si>
    <t>Albert Pujols</t>
  </si>
  <si>
    <t>Allen Craig</t>
  </si>
  <si>
    <t>Brian Tallet</t>
  </si>
  <si>
    <t>Bryan Augenstein</t>
  </si>
  <si>
    <t>Chris Carpenter</t>
  </si>
  <si>
    <t>Colby Rasmus</t>
  </si>
  <si>
    <t>Daniel Descalso</t>
  </si>
  <si>
    <t>David Freese</t>
  </si>
  <si>
    <t>Gerald Laird</t>
  </si>
  <si>
    <t>Jaime Garcia</t>
  </si>
  <si>
    <t>Jake Westbrook</t>
  </si>
  <si>
    <t>Jason Motte</t>
  </si>
  <si>
    <t>Jon Jay</t>
  </si>
  <si>
    <t>Kyle Lohse</t>
  </si>
  <si>
    <t>Kyle McClellan</t>
  </si>
  <si>
    <t>Lance Berkman</t>
  </si>
  <si>
    <t>Matt Holliday</t>
  </si>
  <si>
    <t>Miguel Batista</t>
  </si>
  <si>
    <t>Mitchell Boggs</t>
  </si>
  <si>
    <t>Nick Punto</t>
  </si>
  <si>
    <t>Ryan Franklin</t>
  </si>
  <si>
    <t>Ryan Theriot</t>
  </si>
  <si>
    <t>Skip Schumaker</t>
  </si>
  <si>
    <t>Trever Miller</t>
  </si>
  <si>
    <t>Tyler Greene</t>
  </si>
  <si>
    <t>Yadier Molina</t>
  </si>
  <si>
    <t>Adam Russell</t>
  </si>
  <si>
    <t>Andy Sonnanstine</t>
  </si>
  <si>
    <t>B.J. Upton</t>
  </si>
  <si>
    <t>Ben Zobrist</t>
  </si>
  <si>
    <t>Cesar Ramos</t>
  </si>
  <si>
    <t>Dan Johnson</t>
  </si>
  <si>
    <t>David Price</t>
  </si>
  <si>
    <t>Elliot Johnson</t>
  </si>
  <si>
    <t>Evan Longoria</t>
  </si>
  <si>
    <t>J.P. Howell</t>
  </si>
  <si>
    <t>Jake McGee</t>
  </si>
  <si>
    <t>James Shields</t>
  </si>
  <si>
    <t>Jeff Niemann</t>
  </si>
  <si>
    <t>Jeremy Hellickson</t>
  </si>
  <si>
    <t>Joel Peralta</t>
  </si>
  <si>
    <t>John Jaso</t>
  </si>
  <si>
    <t>Johnny Damon</t>
  </si>
  <si>
    <t>Juan Cruz</t>
  </si>
  <si>
    <t>Kelly Shoppach</t>
  </si>
  <si>
    <t>Kyle Farnsworth</t>
  </si>
  <si>
    <t>Manny Ramirez</t>
  </si>
  <si>
    <t>Matt Joyce</t>
  </si>
  <si>
    <t>Reid Brignac</t>
  </si>
  <si>
    <t>Sam Fuld</t>
  </si>
  <si>
    <t>Sean J. Rodriguez</t>
  </si>
  <si>
    <t>Wade Davis</t>
  </si>
  <si>
    <t>Adrian Beltre</t>
  </si>
  <si>
    <t>Alexi Ogando</t>
  </si>
  <si>
    <t>Andres Blanco</t>
  </si>
  <si>
    <t>Arthur Rhodes</t>
  </si>
  <si>
    <t>Brandon Webb</t>
  </si>
  <si>
    <t>C.J. Wilson</t>
  </si>
  <si>
    <t>Colby Lewis</t>
  </si>
  <si>
    <t>Darren O'Day</t>
  </si>
  <si>
    <t>Darren Oliver</t>
  </si>
  <si>
    <t>Dave Bush</t>
  </si>
  <si>
    <t>David Murphy</t>
  </si>
  <si>
    <t>Derek Holland</t>
  </si>
  <si>
    <t>Elvis Andrus</t>
  </si>
  <si>
    <t>Ian Kinsler</t>
  </si>
  <si>
    <t>Josh Hamilton</t>
  </si>
  <si>
    <t>Julio Borbon</t>
  </si>
  <si>
    <t>Mark Lowe</t>
  </si>
  <si>
    <t>Mason Tobin</t>
  </si>
  <si>
    <t>Matt Harrison</t>
  </si>
  <si>
    <t>Michael Young</t>
  </si>
  <si>
    <t>Mike Napoli</t>
  </si>
  <si>
    <t>Mitch Moreland</t>
  </si>
  <si>
    <t>Neftali Feliz</t>
  </si>
  <si>
    <t>Nelson Cruz</t>
  </si>
  <si>
    <t>Omar Beltre</t>
  </si>
  <si>
    <t>Pedro Strop</t>
  </si>
  <si>
    <t>Scott Feldman</t>
  </si>
  <si>
    <t>Tommy Hunter</t>
  </si>
  <si>
    <t>Yorvit Torrealba</t>
  </si>
  <si>
    <t>Aaron Hill</t>
  </si>
  <si>
    <t>Adam Lind</t>
  </si>
  <si>
    <t>Brandon Morrow</t>
  </si>
  <si>
    <t>Brett Cecil</t>
  </si>
  <si>
    <t>Carlos Villanueva</t>
  </si>
  <si>
    <t>Casey Janssen</t>
  </si>
  <si>
    <t>Corey Patterson</t>
  </si>
  <si>
    <t>David Purcey</t>
  </si>
  <si>
    <t>Dustin McGowan</t>
  </si>
  <si>
    <t>Edwin Encarnacion</t>
  </si>
  <si>
    <t>Frank Francisco</t>
  </si>
  <si>
    <t>J.P. Arencibia</t>
  </si>
  <si>
    <t>Jason Frasor</t>
  </si>
  <si>
    <t>Jayson Nix</t>
  </si>
  <si>
    <t>Jesse Carlson</t>
  </si>
  <si>
    <t>Jesse Litsch</t>
  </si>
  <si>
    <t>John McDonald</t>
  </si>
  <si>
    <t>Jo-Jo Reyes</t>
  </si>
  <si>
    <t>Jon Rauch</t>
  </si>
  <si>
    <t>Jose A. Bautista</t>
  </si>
  <si>
    <t>Jose Molina</t>
  </si>
  <si>
    <t>Juan Rivera</t>
  </si>
  <si>
    <t>Kyle Drabek</t>
  </si>
  <si>
    <t>Marc Rzepczynski</t>
  </si>
  <si>
    <t>Mike McCoy</t>
  </si>
  <si>
    <t>Octavio Dotel</t>
  </si>
  <si>
    <t>Rajai Davis</t>
  </si>
  <si>
    <t>Ricky Romero</t>
  </si>
  <si>
    <t>Shawn Camp</t>
  </si>
  <si>
    <t>Travis Snider</t>
  </si>
  <si>
    <t>Yunel Escobar</t>
  </si>
  <si>
    <t>Adam LaRoche</t>
  </si>
  <si>
    <t>Alex Cora</t>
  </si>
  <si>
    <t>Brian Broderick</t>
  </si>
  <si>
    <t>Chad Gaudin</t>
  </si>
  <si>
    <t>Chien-Ming Wang</t>
  </si>
  <si>
    <t>Danny Espinosa</t>
  </si>
  <si>
    <t>Doug Slaten</t>
  </si>
  <si>
    <t>Drew Storen</t>
  </si>
  <si>
    <t>Elvin Ramirez</t>
  </si>
  <si>
    <t>Henry Alberto Rodriguez</t>
  </si>
  <si>
    <t>Ian Desmond</t>
  </si>
  <si>
    <t>Ivan Rodriguez</t>
  </si>
  <si>
    <t>Jason Marquis</t>
  </si>
  <si>
    <t>Jayson Werth</t>
  </si>
  <si>
    <t>Jerry Hairston Jr.</t>
  </si>
  <si>
    <t>John Lannan</t>
  </si>
  <si>
    <t>Jordan Zimmermann</t>
  </si>
  <si>
    <t>Laynce Nix</t>
  </si>
  <si>
    <t>Livan Hernandez</t>
  </si>
  <si>
    <t>Matt Stairs</t>
  </si>
  <si>
    <t>Mike Morse</t>
  </si>
  <si>
    <t>Rick Ankiel</t>
  </si>
  <si>
    <t>Ryan Zimmerman</t>
  </si>
  <si>
    <t>Sean Burnett</t>
  </si>
  <si>
    <t>Stephen Strasburg</t>
  </si>
  <si>
    <t>Todd Coffey</t>
  </si>
  <si>
    <t>Tom Gorzelanny</t>
  </si>
  <si>
    <t>Tyler Clippard</t>
  </si>
  <si>
    <t>Wilson Ramos</t>
  </si>
  <si>
    <t>DG2B5EB4E3</t>
  </si>
  <si>
    <t>VG314450682512B852</t>
  </si>
  <si>
    <t>VG17A2BF8A10902FE5</t>
  </si>
  <si>
    <t>VG39000C2F86A8920</t>
  </si>
  <si>
    <t>VG15AB5F3A326DB02</t>
  </si>
  <si>
    <t>StatTools Report</t>
  </si>
  <si>
    <t>One Variable Summary</t>
  </si>
  <si>
    <t>Tuesday, January 31, 2012</t>
  </si>
  <si>
    <t>Std. Dev.</t>
  </si>
  <si>
    <t>Mean Abs. Dev.</t>
  </si>
  <si>
    <t>Minimum</t>
  </si>
  <si>
    <t>Maximum</t>
  </si>
  <si>
    <t>Sum</t>
  </si>
  <si>
    <t>1st Quartile</t>
  </si>
  <si>
    <t>3rd Quartile</t>
  </si>
  <si>
    <t>Interquartile Range</t>
  </si>
  <si>
    <t>Outline(x)</t>
  </si>
  <si>
    <t>Outline(y)</t>
  </si>
  <si>
    <t>Fill(x)</t>
  </si>
  <si>
    <t>Fill(y)</t>
  </si>
  <si>
    <t>Tuesday, March 27, 2012</t>
  </si>
  <si>
    <t>Baseball 2011 Data</t>
  </si>
  <si>
    <t>Salary / Baseball 2011 Data</t>
  </si>
  <si>
    <t>DADM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</si>
</sst>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0.0000"/>
    <numFmt numFmtId="165" formatCode="&quot;$&quot;0.00"/>
    <numFmt numFmtId="166" formatCode="0.000000000"/>
    <numFmt numFmtId="167" formatCode="0_);[Red]\(0\)"/>
    <numFmt numFmtId="168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6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10" fontId="0" fillId="0" borderId="0" xfId="1" applyNumberFormat="1" applyFont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3" fillId="2" borderId="1" xfId="0" applyFont="1" applyFill="1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/>
    <xf numFmtId="168" fontId="1" fillId="0" borderId="0" xfId="0" applyNumberFormat="1" applyFont="1" applyAlignment="1">
      <alignment horizontal="right"/>
    </xf>
    <xf numFmtId="168" fontId="0" fillId="0" borderId="0" xfId="0" applyNumberFormat="1"/>
    <xf numFmtId="0" fontId="5" fillId="2" borderId="0" xfId="0" applyFont="1" applyFill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10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65" fontId="0" fillId="0" borderId="3" xfId="0" applyNumberForma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 customBuiltin="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Salary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'Excel Histogram'!$E$1</c:f>
              <c:strCache>
                <c:ptCount val="1"/>
                <c:pt idx="0">
                  <c:v>Count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'Excel Histogram'!$D$2:$D$12</c:f>
              <c:numCache>
                <c:formatCode>General</c:formatCode>
                <c:ptCount val="11"/>
                <c:pt idx="0">
                  <c:v>1500000</c:v>
                </c:pt>
                <c:pt idx="1">
                  <c:v>4500000</c:v>
                </c:pt>
                <c:pt idx="2">
                  <c:v>7500000</c:v>
                </c:pt>
                <c:pt idx="3">
                  <c:v>10500000</c:v>
                </c:pt>
                <c:pt idx="4">
                  <c:v>13500000</c:v>
                </c:pt>
                <c:pt idx="5">
                  <c:v>16500000</c:v>
                </c:pt>
                <c:pt idx="6">
                  <c:v>19500000</c:v>
                </c:pt>
                <c:pt idx="7">
                  <c:v>22500000</c:v>
                </c:pt>
                <c:pt idx="8">
                  <c:v>25500000</c:v>
                </c:pt>
                <c:pt idx="9">
                  <c:v>28500000</c:v>
                </c:pt>
                <c:pt idx="10">
                  <c:v>31500000</c:v>
                </c:pt>
              </c:numCache>
            </c:numRef>
          </c:cat>
          <c:val>
            <c:numRef>
              <c:f>'Excel Histogram'!$E$2:$E$12</c:f>
              <c:numCache>
                <c:formatCode>0_);[Red]\(0\)</c:formatCode>
                <c:ptCount val="11"/>
                <c:pt idx="0">
                  <c:v>577</c:v>
                </c:pt>
                <c:pt idx="1">
                  <c:v>121</c:v>
                </c:pt>
                <c:pt idx="2">
                  <c:v>53</c:v>
                </c:pt>
                <c:pt idx="3">
                  <c:v>33</c:v>
                </c:pt>
                <c:pt idx="4">
                  <c:v>32</c:v>
                </c:pt>
                <c:pt idx="5">
                  <c:v>10</c:v>
                </c:pt>
                <c:pt idx="6">
                  <c:v>11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573376"/>
        <c:axId val="134062464"/>
      </c:barChart>
      <c:catAx>
        <c:axId val="1255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062464"/>
        <c:crosses val="autoZero"/>
        <c:auto val="1"/>
        <c:lblAlgn val="ctr"/>
        <c:lblOffset val="100"/>
        <c:noMultiLvlLbl val="0"/>
      </c:catAx>
      <c:valAx>
        <c:axId val="13406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_);[Red]\(0\)" sourceLinked="1"/>
        <c:majorTickMark val="out"/>
        <c:minorTickMark val="none"/>
        <c:tickLblPos val="nextTo"/>
        <c:crossAx val="12557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Histogram of Salary / Baseball 2011 Data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6.2539577289680889E-2"/>
          <c:y val="0.12882015748031497"/>
          <c:w val="0.90851305428926643"/>
          <c:h val="0.7471798425196850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Histogram!$D$44:$D$879</c:f>
              <c:numCache>
                <c:formatCode>General</c:formatCode>
                <c:ptCount val="836"/>
                <c:pt idx="0">
                  <c:v>414000.00000000233</c:v>
                </c:pt>
                <c:pt idx="1">
                  <c:v>414000.00000000233</c:v>
                </c:pt>
                <c:pt idx="2">
                  <c:v>492965.00000000233</c:v>
                </c:pt>
                <c:pt idx="3">
                  <c:v>492965.00000000233</c:v>
                </c:pt>
                <c:pt idx="4">
                  <c:v>571930.00000000233</c:v>
                </c:pt>
                <c:pt idx="5">
                  <c:v>571930.00000000233</c:v>
                </c:pt>
                <c:pt idx="6">
                  <c:v>650895.00000000233</c:v>
                </c:pt>
                <c:pt idx="7">
                  <c:v>650895.00000000233</c:v>
                </c:pt>
                <c:pt idx="8">
                  <c:v>729860.00000000233</c:v>
                </c:pt>
                <c:pt idx="9">
                  <c:v>729860.00000000233</c:v>
                </c:pt>
                <c:pt idx="10">
                  <c:v>808825.00000000233</c:v>
                </c:pt>
                <c:pt idx="11">
                  <c:v>808825.00000000233</c:v>
                </c:pt>
                <c:pt idx="12">
                  <c:v>887790.00000000233</c:v>
                </c:pt>
                <c:pt idx="13">
                  <c:v>887790.00000000233</c:v>
                </c:pt>
                <c:pt idx="14">
                  <c:v>966755.00000000233</c:v>
                </c:pt>
                <c:pt idx="15">
                  <c:v>966755.00000000233</c:v>
                </c:pt>
                <c:pt idx="16">
                  <c:v>1045720.0000000023</c:v>
                </c:pt>
                <c:pt idx="17">
                  <c:v>1045720.0000000023</c:v>
                </c:pt>
                <c:pt idx="18">
                  <c:v>1124685.0000000023</c:v>
                </c:pt>
                <c:pt idx="19">
                  <c:v>1124685.0000000023</c:v>
                </c:pt>
                <c:pt idx="20">
                  <c:v>1203650.0000000023</c:v>
                </c:pt>
                <c:pt idx="21">
                  <c:v>1203650.0000000023</c:v>
                </c:pt>
                <c:pt idx="22">
                  <c:v>1282615.0000000023</c:v>
                </c:pt>
                <c:pt idx="23">
                  <c:v>1282615.0000000023</c:v>
                </c:pt>
                <c:pt idx="24">
                  <c:v>1361580.0000000023</c:v>
                </c:pt>
                <c:pt idx="25">
                  <c:v>1361580.0000000023</c:v>
                </c:pt>
                <c:pt idx="26">
                  <c:v>1440545.0000000023</c:v>
                </c:pt>
                <c:pt idx="27">
                  <c:v>1440545.0000000023</c:v>
                </c:pt>
                <c:pt idx="28">
                  <c:v>1519510.0000000023</c:v>
                </c:pt>
                <c:pt idx="29">
                  <c:v>1519510.0000000023</c:v>
                </c:pt>
                <c:pt idx="30">
                  <c:v>1598475.0000000023</c:v>
                </c:pt>
                <c:pt idx="31">
                  <c:v>1598475.0000000023</c:v>
                </c:pt>
                <c:pt idx="32">
                  <c:v>1677440.0000000023</c:v>
                </c:pt>
                <c:pt idx="33">
                  <c:v>1677440.0000000023</c:v>
                </c:pt>
                <c:pt idx="34">
                  <c:v>1756405.0000000023</c:v>
                </c:pt>
                <c:pt idx="35">
                  <c:v>1756405.0000000023</c:v>
                </c:pt>
                <c:pt idx="36">
                  <c:v>1835370.0000000023</c:v>
                </c:pt>
                <c:pt idx="37">
                  <c:v>1835370.0000000023</c:v>
                </c:pt>
                <c:pt idx="38">
                  <c:v>1914335.0000000023</c:v>
                </c:pt>
                <c:pt idx="39">
                  <c:v>1914335.0000000023</c:v>
                </c:pt>
                <c:pt idx="40">
                  <c:v>1993300.0000000023</c:v>
                </c:pt>
                <c:pt idx="41">
                  <c:v>1993300.0000000023</c:v>
                </c:pt>
                <c:pt idx="42">
                  <c:v>2072265.0000000023</c:v>
                </c:pt>
                <c:pt idx="43">
                  <c:v>2072265.0000000023</c:v>
                </c:pt>
                <c:pt idx="44">
                  <c:v>2151230.0000000023</c:v>
                </c:pt>
                <c:pt idx="45">
                  <c:v>2151230.0000000023</c:v>
                </c:pt>
                <c:pt idx="46">
                  <c:v>2230195.0000000023</c:v>
                </c:pt>
                <c:pt idx="47">
                  <c:v>2230195.0000000023</c:v>
                </c:pt>
                <c:pt idx="48">
                  <c:v>2309160.0000000023</c:v>
                </c:pt>
                <c:pt idx="49">
                  <c:v>2309160.0000000023</c:v>
                </c:pt>
                <c:pt idx="50">
                  <c:v>2388125.0000000023</c:v>
                </c:pt>
                <c:pt idx="51">
                  <c:v>2388125.0000000023</c:v>
                </c:pt>
                <c:pt idx="52">
                  <c:v>2467090.0000000023</c:v>
                </c:pt>
                <c:pt idx="53">
                  <c:v>2467090.0000000023</c:v>
                </c:pt>
                <c:pt idx="54">
                  <c:v>2546055.0000000023</c:v>
                </c:pt>
                <c:pt idx="55">
                  <c:v>2546055.0000000023</c:v>
                </c:pt>
                <c:pt idx="56">
                  <c:v>2625020.0000000023</c:v>
                </c:pt>
                <c:pt idx="57">
                  <c:v>2625020.0000000023</c:v>
                </c:pt>
                <c:pt idx="58">
                  <c:v>2703985.0000000023</c:v>
                </c:pt>
                <c:pt idx="59">
                  <c:v>2703985.0000000023</c:v>
                </c:pt>
                <c:pt idx="60">
                  <c:v>2782950.0000000023</c:v>
                </c:pt>
                <c:pt idx="61">
                  <c:v>2782950.0000000023</c:v>
                </c:pt>
                <c:pt idx="62">
                  <c:v>2861915.0000000023</c:v>
                </c:pt>
                <c:pt idx="63">
                  <c:v>2861915.0000000023</c:v>
                </c:pt>
                <c:pt idx="64">
                  <c:v>2940880.0000000023</c:v>
                </c:pt>
                <c:pt idx="65">
                  <c:v>2940880.0000000023</c:v>
                </c:pt>
                <c:pt idx="66">
                  <c:v>3019845.0000000023</c:v>
                </c:pt>
                <c:pt idx="67">
                  <c:v>3019845.0000000023</c:v>
                </c:pt>
                <c:pt idx="68">
                  <c:v>3098810.0000000023</c:v>
                </c:pt>
                <c:pt idx="69">
                  <c:v>3098810.0000000023</c:v>
                </c:pt>
                <c:pt idx="70">
                  <c:v>3177775.0000000023</c:v>
                </c:pt>
                <c:pt idx="71">
                  <c:v>3177775.0000000023</c:v>
                </c:pt>
                <c:pt idx="72">
                  <c:v>3256740.0000000023</c:v>
                </c:pt>
                <c:pt idx="73">
                  <c:v>3256740.0000000023</c:v>
                </c:pt>
                <c:pt idx="74">
                  <c:v>3285454.5454545477</c:v>
                </c:pt>
                <c:pt idx="75">
                  <c:v>3285454.5454545477</c:v>
                </c:pt>
                <c:pt idx="76">
                  <c:v>3285454.5454545477</c:v>
                </c:pt>
                <c:pt idx="77">
                  <c:v>3285454.5454545477</c:v>
                </c:pt>
                <c:pt idx="78">
                  <c:v>3364419.5454545477</c:v>
                </c:pt>
                <c:pt idx="79">
                  <c:v>3364419.5454545477</c:v>
                </c:pt>
                <c:pt idx="80">
                  <c:v>3443384.5454545477</c:v>
                </c:pt>
                <c:pt idx="81">
                  <c:v>3443384.5454545477</c:v>
                </c:pt>
                <c:pt idx="82">
                  <c:v>3522349.5454545477</c:v>
                </c:pt>
                <c:pt idx="83">
                  <c:v>3522349.5454545477</c:v>
                </c:pt>
                <c:pt idx="84">
                  <c:v>3601314.5454545477</c:v>
                </c:pt>
                <c:pt idx="85">
                  <c:v>3601314.5454545477</c:v>
                </c:pt>
                <c:pt idx="86">
                  <c:v>3680279.5454545477</c:v>
                </c:pt>
                <c:pt idx="87">
                  <c:v>3680279.5454545477</c:v>
                </c:pt>
                <c:pt idx="88">
                  <c:v>3759244.5454545477</c:v>
                </c:pt>
                <c:pt idx="89">
                  <c:v>3759244.5454545477</c:v>
                </c:pt>
                <c:pt idx="90">
                  <c:v>3838209.5454545477</c:v>
                </c:pt>
                <c:pt idx="91">
                  <c:v>3838209.5454545477</c:v>
                </c:pt>
                <c:pt idx="92">
                  <c:v>3917174.5454545477</c:v>
                </c:pt>
                <c:pt idx="93">
                  <c:v>3917174.5454545477</c:v>
                </c:pt>
                <c:pt idx="94">
                  <c:v>3996139.5454545477</c:v>
                </c:pt>
                <c:pt idx="95">
                  <c:v>3996139.5454545477</c:v>
                </c:pt>
                <c:pt idx="96">
                  <c:v>4075104.5454545477</c:v>
                </c:pt>
                <c:pt idx="97">
                  <c:v>4075104.5454545477</c:v>
                </c:pt>
                <c:pt idx="98">
                  <c:v>4154069.5454545477</c:v>
                </c:pt>
                <c:pt idx="99">
                  <c:v>4154069.5454545477</c:v>
                </c:pt>
                <c:pt idx="100">
                  <c:v>4233034.5454545477</c:v>
                </c:pt>
                <c:pt idx="101">
                  <c:v>4233034.5454545477</c:v>
                </c:pt>
                <c:pt idx="102">
                  <c:v>4311999.5454545477</c:v>
                </c:pt>
                <c:pt idx="103">
                  <c:v>4311999.5454545477</c:v>
                </c:pt>
                <c:pt idx="104">
                  <c:v>4390964.5454545477</c:v>
                </c:pt>
                <c:pt idx="105">
                  <c:v>4390964.5454545477</c:v>
                </c:pt>
                <c:pt idx="106">
                  <c:v>4469929.5454545477</c:v>
                </c:pt>
                <c:pt idx="107">
                  <c:v>4469929.5454545477</c:v>
                </c:pt>
                <c:pt idx="108">
                  <c:v>4548894.5454545477</c:v>
                </c:pt>
                <c:pt idx="109">
                  <c:v>4548894.5454545477</c:v>
                </c:pt>
                <c:pt idx="110">
                  <c:v>4627859.5454545477</c:v>
                </c:pt>
                <c:pt idx="111">
                  <c:v>4627859.5454545477</c:v>
                </c:pt>
                <c:pt idx="112">
                  <c:v>4706824.5454545477</c:v>
                </c:pt>
                <c:pt idx="113">
                  <c:v>4706824.5454545477</c:v>
                </c:pt>
                <c:pt idx="114">
                  <c:v>4785789.5454545477</c:v>
                </c:pt>
                <c:pt idx="115">
                  <c:v>4785789.5454545477</c:v>
                </c:pt>
                <c:pt idx="116">
                  <c:v>4864754.5454545477</c:v>
                </c:pt>
                <c:pt idx="117">
                  <c:v>4864754.5454545477</c:v>
                </c:pt>
                <c:pt idx="118">
                  <c:v>4943719.5454545477</c:v>
                </c:pt>
                <c:pt idx="119">
                  <c:v>4943719.5454545477</c:v>
                </c:pt>
                <c:pt idx="120">
                  <c:v>5022684.5454545477</c:v>
                </c:pt>
                <c:pt idx="121">
                  <c:v>5022684.5454545477</c:v>
                </c:pt>
                <c:pt idx="122">
                  <c:v>5101649.5454545477</c:v>
                </c:pt>
                <c:pt idx="123">
                  <c:v>5101649.5454545477</c:v>
                </c:pt>
                <c:pt idx="124">
                  <c:v>5180614.5454545477</c:v>
                </c:pt>
                <c:pt idx="125">
                  <c:v>5180614.5454545477</c:v>
                </c:pt>
                <c:pt idx="126">
                  <c:v>5259579.5454545477</c:v>
                </c:pt>
                <c:pt idx="127">
                  <c:v>5259579.5454545477</c:v>
                </c:pt>
                <c:pt idx="128">
                  <c:v>5338544.5454545477</c:v>
                </c:pt>
                <c:pt idx="129">
                  <c:v>5338544.5454545477</c:v>
                </c:pt>
                <c:pt idx="130">
                  <c:v>5417509.5454545477</c:v>
                </c:pt>
                <c:pt idx="131">
                  <c:v>5417509.5454545477</c:v>
                </c:pt>
                <c:pt idx="132">
                  <c:v>5496474.5454545477</c:v>
                </c:pt>
                <c:pt idx="133">
                  <c:v>5496474.5454545477</c:v>
                </c:pt>
                <c:pt idx="134">
                  <c:v>5575439.5454545477</c:v>
                </c:pt>
                <c:pt idx="135">
                  <c:v>5575439.5454545477</c:v>
                </c:pt>
                <c:pt idx="136">
                  <c:v>5654404.5454545477</c:v>
                </c:pt>
                <c:pt idx="137">
                  <c:v>5654404.5454545477</c:v>
                </c:pt>
                <c:pt idx="138">
                  <c:v>5733369.5454545477</c:v>
                </c:pt>
                <c:pt idx="139">
                  <c:v>5733369.5454545477</c:v>
                </c:pt>
                <c:pt idx="140">
                  <c:v>5812334.5454545477</c:v>
                </c:pt>
                <c:pt idx="141">
                  <c:v>5812334.5454545477</c:v>
                </c:pt>
                <c:pt idx="142">
                  <c:v>5891299.5454545477</c:v>
                </c:pt>
                <c:pt idx="143">
                  <c:v>5891299.5454545477</c:v>
                </c:pt>
                <c:pt idx="144">
                  <c:v>5970264.5454545477</c:v>
                </c:pt>
                <c:pt idx="145">
                  <c:v>5970264.5454545477</c:v>
                </c:pt>
                <c:pt idx="146">
                  <c:v>6049229.5454545477</c:v>
                </c:pt>
                <c:pt idx="147">
                  <c:v>6049229.5454545477</c:v>
                </c:pt>
                <c:pt idx="148">
                  <c:v>6128194.5454545477</c:v>
                </c:pt>
                <c:pt idx="149">
                  <c:v>6128194.5454545477</c:v>
                </c:pt>
                <c:pt idx="150">
                  <c:v>6156909.0909090936</c:v>
                </c:pt>
                <c:pt idx="151">
                  <c:v>6156909.0909090936</c:v>
                </c:pt>
                <c:pt idx="152">
                  <c:v>6156909.0909090936</c:v>
                </c:pt>
                <c:pt idx="153">
                  <c:v>6156909.0909090936</c:v>
                </c:pt>
                <c:pt idx="154">
                  <c:v>6235874.0909090936</c:v>
                </c:pt>
                <c:pt idx="155">
                  <c:v>6235874.0909090936</c:v>
                </c:pt>
                <c:pt idx="156">
                  <c:v>6314839.0909090936</c:v>
                </c:pt>
                <c:pt idx="157">
                  <c:v>6314839.0909090936</c:v>
                </c:pt>
                <c:pt idx="158">
                  <c:v>6393804.0909090936</c:v>
                </c:pt>
                <c:pt idx="159">
                  <c:v>6393804.0909090936</c:v>
                </c:pt>
                <c:pt idx="160">
                  <c:v>6472769.0909090936</c:v>
                </c:pt>
                <c:pt idx="161">
                  <c:v>6472769.0909090936</c:v>
                </c:pt>
                <c:pt idx="162">
                  <c:v>6551734.0909090936</c:v>
                </c:pt>
                <c:pt idx="163">
                  <c:v>6551734.0909090936</c:v>
                </c:pt>
                <c:pt idx="164">
                  <c:v>6630699.0909090936</c:v>
                </c:pt>
                <c:pt idx="165">
                  <c:v>6630699.0909090936</c:v>
                </c:pt>
                <c:pt idx="166">
                  <c:v>6709664.0909090936</c:v>
                </c:pt>
                <c:pt idx="167">
                  <c:v>6709664.0909090936</c:v>
                </c:pt>
                <c:pt idx="168">
                  <c:v>6788629.0909090936</c:v>
                </c:pt>
                <c:pt idx="169">
                  <c:v>6788629.0909090936</c:v>
                </c:pt>
                <c:pt idx="170">
                  <c:v>6867594.0909090936</c:v>
                </c:pt>
                <c:pt idx="171">
                  <c:v>6867594.0909090936</c:v>
                </c:pt>
                <c:pt idx="172">
                  <c:v>6946559.0909090936</c:v>
                </c:pt>
                <c:pt idx="173">
                  <c:v>6946559.0909090936</c:v>
                </c:pt>
                <c:pt idx="174">
                  <c:v>7025524.0909090936</c:v>
                </c:pt>
                <c:pt idx="175">
                  <c:v>7025524.0909090936</c:v>
                </c:pt>
                <c:pt idx="176">
                  <c:v>7104489.0909090936</c:v>
                </c:pt>
                <c:pt idx="177">
                  <c:v>7104489.0909090936</c:v>
                </c:pt>
                <c:pt idx="178">
                  <c:v>7183454.0909090936</c:v>
                </c:pt>
                <c:pt idx="179">
                  <c:v>7183454.0909090936</c:v>
                </c:pt>
                <c:pt idx="180">
                  <c:v>7262419.0909090936</c:v>
                </c:pt>
                <c:pt idx="181">
                  <c:v>7262419.0909090936</c:v>
                </c:pt>
                <c:pt idx="182">
                  <c:v>7341384.0909090936</c:v>
                </c:pt>
                <c:pt idx="183">
                  <c:v>7341384.0909090936</c:v>
                </c:pt>
                <c:pt idx="184">
                  <c:v>7420349.0909090936</c:v>
                </c:pt>
                <c:pt idx="185">
                  <c:v>7420349.0909090936</c:v>
                </c:pt>
                <c:pt idx="186">
                  <c:v>7499314.0909090936</c:v>
                </c:pt>
                <c:pt idx="187">
                  <c:v>7499314.0909090936</c:v>
                </c:pt>
                <c:pt idx="188">
                  <c:v>7578279.0909090936</c:v>
                </c:pt>
                <c:pt idx="189">
                  <c:v>7578279.0909090936</c:v>
                </c:pt>
                <c:pt idx="190">
                  <c:v>7657244.0909090936</c:v>
                </c:pt>
                <c:pt idx="191">
                  <c:v>7657244.0909090936</c:v>
                </c:pt>
                <c:pt idx="192">
                  <c:v>7736209.0909090936</c:v>
                </c:pt>
                <c:pt idx="193">
                  <c:v>7736209.0909090936</c:v>
                </c:pt>
                <c:pt idx="194">
                  <c:v>7815174.0909090936</c:v>
                </c:pt>
                <c:pt idx="195">
                  <c:v>7815174.0909090936</c:v>
                </c:pt>
                <c:pt idx="196">
                  <c:v>7894139.0909090936</c:v>
                </c:pt>
                <c:pt idx="197">
                  <c:v>7894139.0909090936</c:v>
                </c:pt>
                <c:pt idx="198">
                  <c:v>7973104.0909090936</c:v>
                </c:pt>
                <c:pt idx="199">
                  <c:v>7973104.0909090936</c:v>
                </c:pt>
                <c:pt idx="200">
                  <c:v>8052069.0909090936</c:v>
                </c:pt>
                <c:pt idx="201">
                  <c:v>8052069.0909090936</c:v>
                </c:pt>
                <c:pt idx="202">
                  <c:v>8131034.0909090936</c:v>
                </c:pt>
                <c:pt idx="203">
                  <c:v>8131034.0909090936</c:v>
                </c:pt>
                <c:pt idx="204">
                  <c:v>8209999.0909090936</c:v>
                </c:pt>
                <c:pt idx="205">
                  <c:v>8209999.0909090936</c:v>
                </c:pt>
                <c:pt idx="206">
                  <c:v>8288964.0909090936</c:v>
                </c:pt>
                <c:pt idx="207">
                  <c:v>8288964.0909090936</c:v>
                </c:pt>
                <c:pt idx="208">
                  <c:v>8367929.0909090936</c:v>
                </c:pt>
                <c:pt idx="209">
                  <c:v>8367929.0909090936</c:v>
                </c:pt>
                <c:pt idx="210">
                  <c:v>8446894.0909090936</c:v>
                </c:pt>
                <c:pt idx="211">
                  <c:v>8446894.0909090936</c:v>
                </c:pt>
                <c:pt idx="212">
                  <c:v>8525859.0909090936</c:v>
                </c:pt>
                <c:pt idx="213">
                  <c:v>8525859.0909090936</c:v>
                </c:pt>
                <c:pt idx="214">
                  <c:v>8604824.0909090936</c:v>
                </c:pt>
                <c:pt idx="215">
                  <c:v>8604824.0909090936</c:v>
                </c:pt>
                <c:pt idx="216">
                  <c:v>8683789.0909090936</c:v>
                </c:pt>
                <c:pt idx="217">
                  <c:v>8683789.0909090936</c:v>
                </c:pt>
                <c:pt idx="218">
                  <c:v>8762754.0909090936</c:v>
                </c:pt>
                <c:pt idx="219">
                  <c:v>8762754.0909090936</c:v>
                </c:pt>
                <c:pt idx="220">
                  <c:v>8841719.0909090936</c:v>
                </c:pt>
                <c:pt idx="221">
                  <c:v>8841719.0909090936</c:v>
                </c:pt>
                <c:pt idx="222">
                  <c:v>8920684.0909090936</c:v>
                </c:pt>
                <c:pt idx="223">
                  <c:v>8920684.0909090936</c:v>
                </c:pt>
                <c:pt idx="224">
                  <c:v>8999649.0909090936</c:v>
                </c:pt>
                <c:pt idx="225">
                  <c:v>8999649.0909090936</c:v>
                </c:pt>
                <c:pt idx="226">
                  <c:v>9028363.6363636386</c:v>
                </c:pt>
                <c:pt idx="227">
                  <c:v>9028363.6363636386</c:v>
                </c:pt>
                <c:pt idx="228">
                  <c:v>9028363.6363636386</c:v>
                </c:pt>
                <c:pt idx="229">
                  <c:v>9028363.6363636386</c:v>
                </c:pt>
                <c:pt idx="230">
                  <c:v>9107328.6363636386</c:v>
                </c:pt>
                <c:pt idx="231">
                  <c:v>9107328.6363636386</c:v>
                </c:pt>
                <c:pt idx="232">
                  <c:v>9186293.6363636386</c:v>
                </c:pt>
                <c:pt idx="233">
                  <c:v>9186293.6363636386</c:v>
                </c:pt>
                <c:pt idx="234">
                  <c:v>9265258.6363636386</c:v>
                </c:pt>
                <c:pt idx="235">
                  <c:v>9265258.6363636386</c:v>
                </c:pt>
                <c:pt idx="236">
                  <c:v>9344223.6363636386</c:v>
                </c:pt>
                <c:pt idx="237">
                  <c:v>9344223.6363636386</c:v>
                </c:pt>
                <c:pt idx="238">
                  <c:v>9423188.6363636386</c:v>
                </c:pt>
                <c:pt idx="239">
                  <c:v>9423188.6363636386</c:v>
                </c:pt>
                <c:pt idx="240">
                  <c:v>9502153.6363636386</c:v>
                </c:pt>
                <c:pt idx="241">
                  <c:v>9502153.6363636386</c:v>
                </c:pt>
                <c:pt idx="242">
                  <c:v>9581118.6363636386</c:v>
                </c:pt>
                <c:pt idx="243">
                  <c:v>9581118.6363636386</c:v>
                </c:pt>
                <c:pt idx="244">
                  <c:v>9660083.6363636386</c:v>
                </c:pt>
                <c:pt idx="245">
                  <c:v>9660083.6363636386</c:v>
                </c:pt>
                <c:pt idx="246">
                  <c:v>9739048.6363636386</c:v>
                </c:pt>
                <c:pt idx="247">
                  <c:v>9739048.6363636386</c:v>
                </c:pt>
                <c:pt idx="248">
                  <c:v>9818013.6363636386</c:v>
                </c:pt>
                <c:pt idx="249">
                  <c:v>9818013.6363636386</c:v>
                </c:pt>
                <c:pt idx="250">
                  <c:v>9896978.6363636386</c:v>
                </c:pt>
                <c:pt idx="251">
                  <c:v>9896978.6363636386</c:v>
                </c:pt>
                <c:pt idx="252">
                  <c:v>9975943.6363636386</c:v>
                </c:pt>
                <c:pt idx="253">
                  <c:v>9975943.6363636386</c:v>
                </c:pt>
                <c:pt idx="254">
                  <c:v>10054908.636363639</c:v>
                </c:pt>
                <c:pt idx="255">
                  <c:v>10054908.636363639</c:v>
                </c:pt>
                <c:pt idx="256">
                  <c:v>10133873.636363639</c:v>
                </c:pt>
                <c:pt idx="257">
                  <c:v>10133873.636363639</c:v>
                </c:pt>
                <c:pt idx="258">
                  <c:v>10212838.636363639</c:v>
                </c:pt>
                <c:pt idx="259">
                  <c:v>10212838.636363639</c:v>
                </c:pt>
                <c:pt idx="260">
                  <c:v>10291803.636363639</c:v>
                </c:pt>
                <c:pt idx="261">
                  <c:v>10291803.636363639</c:v>
                </c:pt>
                <c:pt idx="262">
                  <c:v>10370768.636363639</c:v>
                </c:pt>
                <c:pt idx="263">
                  <c:v>10370768.636363639</c:v>
                </c:pt>
                <c:pt idx="264">
                  <c:v>10449733.636363639</c:v>
                </c:pt>
                <c:pt idx="265">
                  <c:v>10449733.636363639</c:v>
                </c:pt>
                <c:pt idx="266">
                  <c:v>10528698.636363639</c:v>
                </c:pt>
                <c:pt idx="267">
                  <c:v>10528698.636363639</c:v>
                </c:pt>
                <c:pt idx="268">
                  <c:v>10607663.636363639</c:v>
                </c:pt>
                <c:pt idx="269">
                  <c:v>10607663.636363639</c:v>
                </c:pt>
                <c:pt idx="270">
                  <c:v>10686628.636363639</c:v>
                </c:pt>
                <c:pt idx="271">
                  <c:v>10686628.636363639</c:v>
                </c:pt>
                <c:pt idx="272">
                  <c:v>10765593.636363639</c:v>
                </c:pt>
                <c:pt idx="273">
                  <c:v>10765593.636363639</c:v>
                </c:pt>
                <c:pt idx="274">
                  <c:v>10844558.636363639</c:v>
                </c:pt>
                <c:pt idx="275">
                  <c:v>10844558.636363639</c:v>
                </c:pt>
                <c:pt idx="276">
                  <c:v>10923523.636363639</c:v>
                </c:pt>
                <c:pt idx="277">
                  <c:v>10923523.636363639</c:v>
                </c:pt>
                <c:pt idx="278">
                  <c:v>11002488.636363639</c:v>
                </c:pt>
                <c:pt idx="279">
                  <c:v>11002488.636363639</c:v>
                </c:pt>
                <c:pt idx="280">
                  <c:v>11081453.636363639</c:v>
                </c:pt>
                <c:pt idx="281">
                  <c:v>11081453.636363639</c:v>
                </c:pt>
                <c:pt idx="282">
                  <c:v>11160418.636363639</c:v>
                </c:pt>
                <c:pt idx="283">
                  <c:v>11160418.636363639</c:v>
                </c:pt>
                <c:pt idx="284">
                  <c:v>11239383.636363639</c:v>
                </c:pt>
                <c:pt idx="285">
                  <c:v>11239383.636363639</c:v>
                </c:pt>
                <c:pt idx="286">
                  <c:v>11318348.636363639</c:v>
                </c:pt>
                <c:pt idx="287">
                  <c:v>11318348.636363639</c:v>
                </c:pt>
                <c:pt idx="288">
                  <c:v>11397313.636363639</c:v>
                </c:pt>
                <c:pt idx="289">
                  <c:v>11397313.636363639</c:v>
                </c:pt>
                <c:pt idx="290">
                  <c:v>11476278.636363639</c:v>
                </c:pt>
                <c:pt idx="291">
                  <c:v>11476278.636363639</c:v>
                </c:pt>
                <c:pt idx="292">
                  <c:v>11555243.636363639</c:v>
                </c:pt>
                <c:pt idx="293">
                  <c:v>11555243.636363639</c:v>
                </c:pt>
                <c:pt idx="294">
                  <c:v>11634208.636363639</c:v>
                </c:pt>
                <c:pt idx="295">
                  <c:v>11634208.636363639</c:v>
                </c:pt>
                <c:pt idx="296">
                  <c:v>11713173.636363639</c:v>
                </c:pt>
                <c:pt idx="297">
                  <c:v>11713173.636363639</c:v>
                </c:pt>
                <c:pt idx="298">
                  <c:v>11792138.636363639</c:v>
                </c:pt>
                <c:pt idx="299">
                  <c:v>11792138.636363639</c:v>
                </c:pt>
                <c:pt idx="300">
                  <c:v>11871103.636363639</c:v>
                </c:pt>
                <c:pt idx="301">
                  <c:v>11871103.636363639</c:v>
                </c:pt>
                <c:pt idx="302">
                  <c:v>11899818.181818184</c:v>
                </c:pt>
                <c:pt idx="303">
                  <c:v>11899818.181818184</c:v>
                </c:pt>
                <c:pt idx="304">
                  <c:v>11899818.181818184</c:v>
                </c:pt>
                <c:pt idx="305">
                  <c:v>11899818.181818184</c:v>
                </c:pt>
                <c:pt idx="306">
                  <c:v>11978783.181818184</c:v>
                </c:pt>
                <c:pt idx="307">
                  <c:v>11978783.181818184</c:v>
                </c:pt>
                <c:pt idx="308">
                  <c:v>12057748.181818184</c:v>
                </c:pt>
                <c:pt idx="309">
                  <c:v>12057748.181818184</c:v>
                </c:pt>
                <c:pt idx="310">
                  <c:v>12136713.181818184</c:v>
                </c:pt>
                <c:pt idx="311">
                  <c:v>12136713.181818184</c:v>
                </c:pt>
                <c:pt idx="312">
                  <c:v>12215678.181818184</c:v>
                </c:pt>
                <c:pt idx="313">
                  <c:v>12215678.181818184</c:v>
                </c:pt>
                <c:pt idx="314">
                  <c:v>12294643.181818184</c:v>
                </c:pt>
                <c:pt idx="315">
                  <c:v>12294643.181818184</c:v>
                </c:pt>
                <c:pt idx="316">
                  <c:v>12373608.181818184</c:v>
                </c:pt>
                <c:pt idx="317">
                  <c:v>12373608.181818184</c:v>
                </c:pt>
                <c:pt idx="318">
                  <c:v>12452573.181818184</c:v>
                </c:pt>
                <c:pt idx="319">
                  <c:v>12452573.181818184</c:v>
                </c:pt>
                <c:pt idx="320">
                  <c:v>12531538.181818184</c:v>
                </c:pt>
                <c:pt idx="321">
                  <c:v>12531538.181818184</c:v>
                </c:pt>
                <c:pt idx="322">
                  <c:v>12610503.181818184</c:v>
                </c:pt>
                <c:pt idx="323">
                  <c:v>12610503.181818184</c:v>
                </c:pt>
                <c:pt idx="324">
                  <c:v>12689468.181818184</c:v>
                </c:pt>
                <c:pt idx="325">
                  <c:v>12689468.181818184</c:v>
                </c:pt>
                <c:pt idx="326">
                  <c:v>12768433.181818184</c:v>
                </c:pt>
                <c:pt idx="327">
                  <c:v>12768433.181818184</c:v>
                </c:pt>
                <c:pt idx="328">
                  <c:v>12847398.181818184</c:v>
                </c:pt>
                <c:pt idx="329">
                  <c:v>12847398.181818184</c:v>
                </c:pt>
                <c:pt idx="330">
                  <c:v>12926363.181818184</c:v>
                </c:pt>
                <c:pt idx="331">
                  <c:v>12926363.181818184</c:v>
                </c:pt>
                <c:pt idx="332">
                  <c:v>13005328.181818184</c:v>
                </c:pt>
                <c:pt idx="333">
                  <c:v>13005328.181818184</c:v>
                </c:pt>
                <c:pt idx="334">
                  <c:v>13084293.181818184</c:v>
                </c:pt>
                <c:pt idx="335">
                  <c:v>13084293.181818184</c:v>
                </c:pt>
                <c:pt idx="336">
                  <c:v>13163258.181818184</c:v>
                </c:pt>
                <c:pt idx="337">
                  <c:v>13163258.181818184</c:v>
                </c:pt>
                <c:pt idx="338">
                  <c:v>13242223.181818184</c:v>
                </c:pt>
                <c:pt idx="339">
                  <c:v>13242223.181818184</c:v>
                </c:pt>
                <c:pt idx="340">
                  <c:v>13321188.181818184</c:v>
                </c:pt>
                <c:pt idx="341">
                  <c:v>13321188.181818184</c:v>
                </c:pt>
                <c:pt idx="342">
                  <c:v>13400153.181818184</c:v>
                </c:pt>
                <c:pt idx="343">
                  <c:v>13400153.181818184</c:v>
                </c:pt>
                <c:pt idx="344">
                  <c:v>13479118.181818184</c:v>
                </c:pt>
                <c:pt idx="345">
                  <c:v>13479118.181818184</c:v>
                </c:pt>
                <c:pt idx="346">
                  <c:v>13558083.181818184</c:v>
                </c:pt>
                <c:pt idx="347">
                  <c:v>13558083.181818184</c:v>
                </c:pt>
                <c:pt idx="348">
                  <c:v>13637048.181818184</c:v>
                </c:pt>
                <c:pt idx="349">
                  <c:v>13637048.181818184</c:v>
                </c:pt>
                <c:pt idx="350">
                  <c:v>13716013.181818184</c:v>
                </c:pt>
                <c:pt idx="351">
                  <c:v>13716013.181818184</c:v>
                </c:pt>
                <c:pt idx="352">
                  <c:v>13794978.181818184</c:v>
                </c:pt>
                <c:pt idx="353">
                  <c:v>13794978.181818184</c:v>
                </c:pt>
                <c:pt idx="354">
                  <c:v>13873943.181818184</c:v>
                </c:pt>
                <c:pt idx="355">
                  <c:v>13873943.181818184</c:v>
                </c:pt>
                <c:pt idx="356">
                  <c:v>13952908.181818184</c:v>
                </c:pt>
                <c:pt idx="357">
                  <c:v>13952908.181818184</c:v>
                </c:pt>
                <c:pt idx="358">
                  <c:v>14031873.181818184</c:v>
                </c:pt>
                <c:pt idx="359">
                  <c:v>14031873.181818184</c:v>
                </c:pt>
                <c:pt idx="360">
                  <c:v>14110838.181818184</c:v>
                </c:pt>
                <c:pt idx="361">
                  <c:v>14110838.181818184</c:v>
                </c:pt>
                <c:pt idx="362">
                  <c:v>14189803.181818184</c:v>
                </c:pt>
                <c:pt idx="363">
                  <c:v>14189803.181818184</c:v>
                </c:pt>
                <c:pt idx="364">
                  <c:v>14268768.181818184</c:v>
                </c:pt>
                <c:pt idx="365">
                  <c:v>14268768.181818184</c:v>
                </c:pt>
                <c:pt idx="366">
                  <c:v>14347733.181818184</c:v>
                </c:pt>
                <c:pt idx="367">
                  <c:v>14347733.181818184</c:v>
                </c:pt>
                <c:pt idx="368">
                  <c:v>14426698.181818184</c:v>
                </c:pt>
                <c:pt idx="369">
                  <c:v>14426698.181818184</c:v>
                </c:pt>
                <c:pt idx="370">
                  <c:v>14505663.181818184</c:v>
                </c:pt>
                <c:pt idx="371">
                  <c:v>14505663.181818184</c:v>
                </c:pt>
                <c:pt idx="372">
                  <c:v>14584628.181818184</c:v>
                </c:pt>
                <c:pt idx="373">
                  <c:v>14584628.181818184</c:v>
                </c:pt>
                <c:pt idx="374">
                  <c:v>14663593.181818184</c:v>
                </c:pt>
                <c:pt idx="375">
                  <c:v>14663593.181818184</c:v>
                </c:pt>
                <c:pt idx="376">
                  <c:v>14742558.181818184</c:v>
                </c:pt>
                <c:pt idx="377">
                  <c:v>14742558.181818184</c:v>
                </c:pt>
                <c:pt idx="378">
                  <c:v>14771272.72727273</c:v>
                </c:pt>
                <c:pt idx="379">
                  <c:v>14771272.72727273</c:v>
                </c:pt>
                <c:pt idx="380">
                  <c:v>14771272.72727273</c:v>
                </c:pt>
                <c:pt idx="381">
                  <c:v>14771272.72727273</c:v>
                </c:pt>
                <c:pt idx="382">
                  <c:v>14850237.72727273</c:v>
                </c:pt>
                <c:pt idx="383">
                  <c:v>14850237.72727273</c:v>
                </c:pt>
                <c:pt idx="384">
                  <c:v>14929202.72727273</c:v>
                </c:pt>
                <c:pt idx="385">
                  <c:v>14929202.72727273</c:v>
                </c:pt>
                <c:pt idx="386">
                  <c:v>15008167.72727273</c:v>
                </c:pt>
                <c:pt idx="387">
                  <c:v>15008167.72727273</c:v>
                </c:pt>
                <c:pt idx="388">
                  <c:v>15087132.72727273</c:v>
                </c:pt>
                <c:pt idx="389">
                  <c:v>15087132.72727273</c:v>
                </c:pt>
                <c:pt idx="390">
                  <c:v>15166097.72727273</c:v>
                </c:pt>
                <c:pt idx="391">
                  <c:v>15166097.72727273</c:v>
                </c:pt>
                <c:pt idx="392">
                  <c:v>15245062.72727273</c:v>
                </c:pt>
                <c:pt idx="393">
                  <c:v>15245062.72727273</c:v>
                </c:pt>
                <c:pt idx="394">
                  <c:v>15324027.72727273</c:v>
                </c:pt>
                <c:pt idx="395">
                  <c:v>15324027.72727273</c:v>
                </c:pt>
                <c:pt idx="396">
                  <c:v>15402992.72727273</c:v>
                </c:pt>
                <c:pt idx="397">
                  <c:v>15402992.72727273</c:v>
                </c:pt>
                <c:pt idx="398">
                  <c:v>15481957.72727273</c:v>
                </c:pt>
                <c:pt idx="399">
                  <c:v>15481957.72727273</c:v>
                </c:pt>
                <c:pt idx="400">
                  <c:v>15560922.72727273</c:v>
                </c:pt>
                <c:pt idx="401">
                  <c:v>15560922.72727273</c:v>
                </c:pt>
                <c:pt idx="402">
                  <c:v>15639887.72727273</c:v>
                </c:pt>
                <c:pt idx="403">
                  <c:v>15639887.72727273</c:v>
                </c:pt>
                <c:pt idx="404">
                  <c:v>15718852.72727273</c:v>
                </c:pt>
                <c:pt idx="405">
                  <c:v>15718852.72727273</c:v>
                </c:pt>
                <c:pt idx="406">
                  <c:v>15797817.72727273</c:v>
                </c:pt>
                <c:pt idx="407">
                  <c:v>15797817.72727273</c:v>
                </c:pt>
                <c:pt idx="408">
                  <c:v>15876782.72727273</c:v>
                </c:pt>
                <c:pt idx="409">
                  <c:v>15876782.72727273</c:v>
                </c:pt>
                <c:pt idx="410">
                  <c:v>15955747.72727273</c:v>
                </c:pt>
                <c:pt idx="411">
                  <c:v>15955747.72727273</c:v>
                </c:pt>
                <c:pt idx="412">
                  <c:v>16034712.72727273</c:v>
                </c:pt>
                <c:pt idx="413">
                  <c:v>16034712.72727273</c:v>
                </c:pt>
                <c:pt idx="414">
                  <c:v>16113677.72727273</c:v>
                </c:pt>
                <c:pt idx="415">
                  <c:v>16113677.72727273</c:v>
                </c:pt>
                <c:pt idx="416">
                  <c:v>16192642.72727273</c:v>
                </c:pt>
                <c:pt idx="417">
                  <c:v>16192642.72727273</c:v>
                </c:pt>
                <c:pt idx="418">
                  <c:v>16271607.72727273</c:v>
                </c:pt>
                <c:pt idx="419">
                  <c:v>16271607.72727273</c:v>
                </c:pt>
                <c:pt idx="420">
                  <c:v>16350572.72727273</c:v>
                </c:pt>
                <c:pt idx="421">
                  <c:v>16350572.72727273</c:v>
                </c:pt>
                <c:pt idx="422">
                  <c:v>16429537.72727273</c:v>
                </c:pt>
                <c:pt idx="423">
                  <c:v>16429537.72727273</c:v>
                </c:pt>
                <c:pt idx="424">
                  <c:v>16508502.72727273</c:v>
                </c:pt>
                <c:pt idx="425">
                  <c:v>16508502.72727273</c:v>
                </c:pt>
                <c:pt idx="426">
                  <c:v>16587467.72727273</c:v>
                </c:pt>
                <c:pt idx="427">
                  <c:v>16587467.72727273</c:v>
                </c:pt>
                <c:pt idx="428">
                  <c:v>16666432.72727273</c:v>
                </c:pt>
                <c:pt idx="429">
                  <c:v>16666432.72727273</c:v>
                </c:pt>
                <c:pt idx="430">
                  <c:v>16745397.72727273</c:v>
                </c:pt>
                <c:pt idx="431">
                  <c:v>16745397.72727273</c:v>
                </c:pt>
                <c:pt idx="432">
                  <c:v>16824362.72727273</c:v>
                </c:pt>
                <c:pt idx="433">
                  <c:v>16824362.72727273</c:v>
                </c:pt>
                <c:pt idx="434">
                  <c:v>16903327.72727273</c:v>
                </c:pt>
                <c:pt idx="435">
                  <c:v>16903327.72727273</c:v>
                </c:pt>
                <c:pt idx="436">
                  <c:v>16982292.72727273</c:v>
                </c:pt>
                <c:pt idx="437">
                  <c:v>16982292.72727273</c:v>
                </c:pt>
                <c:pt idx="438">
                  <c:v>17061257.72727273</c:v>
                </c:pt>
                <c:pt idx="439">
                  <c:v>17061257.72727273</c:v>
                </c:pt>
                <c:pt idx="440">
                  <c:v>17140222.72727273</c:v>
                </c:pt>
                <c:pt idx="441">
                  <c:v>17140222.72727273</c:v>
                </c:pt>
                <c:pt idx="442">
                  <c:v>17219187.72727273</c:v>
                </c:pt>
                <c:pt idx="443">
                  <c:v>17219187.72727273</c:v>
                </c:pt>
                <c:pt idx="444">
                  <c:v>17298152.72727273</c:v>
                </c:pt>
                <c:pt idx="445">
                  <c:v>17298152.72727273</c:v>
                </c:pt>
                <c:pt idx="446">
                  <c:v>17377117.72727273</c:v>
                </c:pt>
                <c:pt idx="447">
                  <c:v>17377117.72727273</c:v>
                </c:pt>
                <c:pt idx="448">
                  <c:v>17456082.72727273</c:v>
                </c:pt>
                <c:pt idx="449">
                  <c:v>17456082.72727273</c:v>
                </c:pt>
                <c:pt idx="450">
                  <c:v>17535047.72727273</c:v>
                </c:pt>
                <c:pt idx="451">
                  <c:v>17535047.72727273</c:v>
                </c:pt>
                <c:pt idx="452">
                  <c:v>17614012.72727273</c:v>
                </c:pt>
                <c:pt idx="453">
                  <c:v>17614012.72727273</c:v>
                </c:pt>
                <c:pt idx="454">
                  <c:v>17642727.272727273</c:v>
                </c:pt>
                <c:pt idx="455">
                  <c:v>17642727.272727273</c:v>
                </c:pt>
                <c:pt idx="456">
                  <c:v>17642727.272727273</c:v>
                </c:pt>
                <c:pt idx="457">
                  <c:v>17642727.272727273</c:v>
                </c:pt>
                <c:pt idx="458">
                  <c:v>17721692.272727273</c:v>
                </c:pt>
                <c:pt idx="459">
                  <c:v>17721692.272727273</c:v>
                </c:pt>
                <c:pt idx="460">
                  <c:v>17800657.272727273</c:v>
                </c:pt>
                <c:pt idx="461">
                  <c:v>17800657.272727273</c:v>
                </c:pt>
                <c:pt idx="462">
                  <c:v>17879622.272727273</c:v>
                </c:pt>
                <c:pt idx="463">
                  <c:v>17879622.272727273</c:v>
                </c:pt>
                <c:pt idx="464">
                  <c:v>17958587.272727273</c:v>
                </c:pt>
                <c:pt idx="465">
                  <c:v>17958587.272727273</c:v>
                </c:pt>
                <c:pt idx="466">
                  <c:v>18037552.272727273</c:v>
                </c:pt>
                <c:pt idx="467">
                  <c:v>18037552.272727273</c:v>
                </c:pt>
                <c:pt idx="468">
                  <c:v>18116517.272727273</c:v>
                </c:pt>
                <c:pt idx="469">
                  <c:v>18116517.272727273</c:v>
                </c:pt>
                <c:pt idx="470">
                  <c:v>18195482.272727273</c:v>
                </c:pt>
                <c:pt idx="471">
                  <c:v>18195482.272727273</c:v>
                </c:pt>
                <c:pt idx="472">
                  <c:v>18274447.272727273</c:v>
                </c:pt>
                <c:pt idx="473">
                  <c:v>18274447.272727273</c:v>
                </c:pt>
                <c:pt idx="474">
                  <c:v>18353412.272727273</c:v>
                </c:pt>
                <c:pt idx="475">
                  <c:v>18353412.272727273</c:v>
                </c:pt>
                <c:pt idx="476">
                  <c:v>18432377.272727273</c:v>
                </c:pt>
                <c:pt idx="477">
                  <c:v>18432377.272727273</c:v>
                </c:pt>
                <c:pt idx="478">
                  <c:v>18511342.272727273</c:v>
                </c:pt>
                <c:pt idx="479">
                  <c:v>18511342.272727273</c:v>
                </c:pt>
                <c:pt idx="480">
                  <c:v>18590307.272727273</c:v>
                </c:pt>
                <c:pt idx="481">
                  <c:v>18590307.272727273</c:v>
                </c:pt>
                <c:pt idx="482">
                  <c:v>18669272.272727273</c:v>
                </c:pt>
                <c:pt idx="483">
                  <c:v>18669272.272727273</c:v>
                </c:pt>
                <c:pt idx="484">
                  <c:v>18748237.272727273</c:v>
                </c:pt>
                <c:pt idx="485">
                  <c:v>18748237.272727273</c:v>
                </c:pt>
                <c:pt idx="486">
                  <c:v>18827202.272727273</c:v>
                </c:pt>
                <c:pt idx="487">
                  <c:v>18827202.272727273</c:v>
                </c:pt>
                <c:pt idx="488">
                  <c:v>18906167.272727273</c:v>
                </c:pt>
                <c:pt idx="489">
                  <c:v>18906167.272727273</c:v>
                </c:pt>
                <c:pt idx="490">
                  <c:v>18985132.272727273</c:v>
                </c:pt>
                <c:pt idx="491">
                  <c:v>18985132.272727273</c:v>
                </c:pt>
                <c:pt idx="492">
                  <c:v>19064097.272727273</c:v>
                </c:pt>
                <c:pt idx="493">
                  <c:v>19064097.272727273</c:v>
                </c:pt>
                <c:pt idx="494">
                  <c:v>19143062.272727273</c:v>
                </c:pt>
                <c:pt idx="495">
                  <c:v>19143062.272727273</c:v>
                </c:pt>
                <c:pt idx="496">
                  <c:v>19222027.272727273</c:v>
                </c:pt>
                <c:pt idx="497">
                  <c:v>19222027.272727273</c:v>
                </c:pt>
                <c:pt idx="498">
                  <c:v>19300992.272727273</c:v>
                </c:pt>
                <c:pt idx="499">
                  <c:v>19300992.272727273</c:v>
                </c:pt>
                <c:pt idx="500">
                  <c:v>19379957.272727273</c:v>
                </c:pt>
                <c:pt idx="501">
                  <c:v>19379957.272727273</c:v>
                </c:pt>
                <c:pt idx="502">
                  <c:v>19458922.272727273</c:v>
                </c:pt>
                <c:pt idx="503">
                  <c:v>19458922.272727273</c:v>
                </c:pt>
                <c:pt idx="504">
                  <c:v>19537887.272727273</c:v>
                </c:pt>
                <c:pt idx="505">
                  <c:v>19537887.272727273</c:v>
                </c:pt>
                <c:pt idx="506">
                  <c:v>19616852.272727273</c:v>
                </c:pt>
                <c:pt idx="507">
                  <c:v>19616852.272727273</c:v>
                </c:pt>
                <c:pt idx="508">
                  <c:v>19695817.272727273</c:v>
                </c:pt>
                <c:pt idx="509">
                  <c:v>19695817.272727273</c:v>
                </c:pt>
                <c:pt idx="510">
                  <c:v>19774782.272727273</c:v>
                </c:pt>
                <c:pt idx="511">
                  <c:v>19774782.272727273</c:v>
                </c:pt>
                <c:pt idx="512">
                  <c:v>19853747.272727273</c:v>
                </c:pt>
                <c:pt idx="513">
                  <c:v>19853747.272727273</c:v>
                </c:pt>
                <c:pt idx="514">
                  <c:v>19932712.272727273</c:v>
                </c:pt>
                <c:pt idx="515">
                  <c:v>19932712.272727273</c:v>
                </c:pt>
                <c:pt idx="516">
                  <c:v>20011677.272727273</c:v>
                </c:pt>
                <c:pt idx="517">
                  <c:v>20011677.272727273</c:v>
                </c:pt>
                <c:pt idx="518">
                  <c:v>20090642.272727273</c:v>
                </c:pt>
                <c:pt idx="519">
                  <c:v>20090642.272727273</c:v>
                </c:pt>
                <c:pt idx="520">
                  <c:v>20169607.272727273</c:v>
                </c:pt>
                <c:pt idx="521">
                  <c:v>20169607.272727273</c:v>
                </c:pt>
                <c:pt idx="522">
                  <c:v>20248572.272727273</c:v>
                </c:pt>
                <c:pt idx="523">
                  <c:v>20248572.272727273</c:v>
                </c:pt>
                <c:pt idx="524">
                  <c:v>20327537.272727273</c:v>
                </c:pt>
                <c:pt idx="525">
                  <c:v>20327537.272727273</c:v>
                </c:pt>
                <c:pt idx="526">
                  <c:v>20406502.272727273</c:v>
                </c:pt>
                <c:pt idx="527">
                  <c:v>20406502.272727273</c:v>
                </c:pt>
                <c:pt idx="528">
                  <c:v>20485467.272727273</c:v>
                </c:pt>
                <c:pt idx="529">
                  <c:v>20485467.272727273</c:v>
                </c:pt>
                <c:pt idx="530">
                  <c:v>20514181.81818182</c:v>
                </c:pt>
                <c:pt idx="531">
                  <c:v>20514181.81818182</c:v>
                </c:pt>
                <c:pt idx="532">
                  <c:v>20514181.81818182</c:v>
                </c:pt>
                <c:pt idx="533">
                  <c:v>20514181.81818182</c:v>
                </c:pt>
                <c:pt idx="534">
                  <c:v>20593146.81818182</c:v>
                </c:pt>
                <c:pt idx="535">
                  <c:v>20593146.81818182</c:v>
                </c:pt>
                <c:pt idx="536">
                  <c:v>20672111.81818182</c:v>
                </c:pt>
                <c:pt idx="537">
                  <c:v>20672111.81818182</c:v>
                </c:pt>
                <c:pt idx="538">
                  <c:v>20751076.81818182</c:v>
                </c:pt>
                <c:pt idx="539">
                  <c:v>20751076.81818182</c:v>
                </c:pt>
                <c:pt idx="540">
                  <c:v>20830041.81818182</c:v>
                </c:pt>
                <c:pt idx="541">
                  <c:v>20830041.81818182</c:v>
                </c:pt>
                <c:pt idx="542">
                  <c:v>20909006.81818182</c:v>
                </c:pt>
                <c:pt idx="543">
                  <c:v>20909006.81818182</c:v>
                </c:pt>
                <c:pt idx="544">
                  <c:v>20987971.81818182</c:v>
                </c:pt>
                <c:pt idx="545">
                  <c:v>20987971.81818182</c:v>
                </c:pt>
                <c:pt idx="546">
                  <c:v>21066936.81818182</c:v>
                </c:pt>
                <c:pt idx="547">
                  <c:v>21066936.81818182</c:v>
                </c:pt>
                <c:pt idx="548">
                  <c:v>21145901.81818182</c:v>
                </c:pt>
                <c:pt idx="549">
                  <c:v>21145901.81818182</c:v>
                </c:pt>
                <c:pt idx="550">
                  <c:v>21224866.81818182</c:v>
                </c:pt>
                <c:pt idx="551">
                  <c:v>21224866.81818182</c:v>
                </c:pt>
                <c:pt idx="552">
                  <c:v>21303831.81818182</c:v>
                </c:pt>
                <c:pt idx="553">
                  <c:v>21303831.81818182</c:v>
                </c:pt>
                <c:pt idx="554">
                  <c:v>21382796.81818182</c:v>
                </c:pt>
                <c:pt idx="555">
                  <c:v>21382796.81818182</c:v>
                </c:pt>
                <c:pt idx="556">
                  <c:v>21461761.81818182</c:v>
                </c:pt>
                <c:pt idx="557">
                  <c:v>21461761.81818182</c:v>
                </c:pt>
                <c:pt idx="558">
                  <c:v>21540726.81818182</c:v>
                </c:pt>
                <c:pt idx="559">
                  <c:v>21540726.81818182</c:v>
                </c:pt>
                <c:pt idx="560">
                  <c:v>21619691.81818182</c:v>
                </c:pt>
                <c:pt idx="561">
                  <c:v>21619691.81818182</c:v>
                </c:pt>
                <c:pt idx="562">
                  <c:v>21698656.81818182</c:v>
                </c:pt>
                <c:pt idx="563">
                  <c:v>21698656.81818182</c:v>
                </c:pt>
                <c:pt idx="564">
                  <c:v>21777621.81818182</c:v>
                </c:pt>
                <c:pt idx="565">
                  <c:v>21777621.81818182</c:v>
                </c:pt>
                <c:pt idx="566">
                  <c:v>21856586.81818182</c:v>
                </c:pt>
                <c:pt idx="567">
                  <c:v>21856586.81818182</c:v>
                </c:pt>
                <c:pt idx="568">
                  <c:v>21935551.81818182</c:v>
                </c:pt>
                <c:pt idx="569">
                  <c:v>21935551.81818182</c:v>
                </c:pt>
                <c:pt idx="570">
                  <c:v>22014516.81818182</c:v>
                </c:pt>
                <c:pt idx="571">
                  <c:v>22014516.81818182</c:v>
                </c:pt>
                <c:pt idx="572">
                  <c:v>22093481.81818182</c:v>
                </c:pt>
                <c:pt idx="573">
                  <c:v>22093481.81818182</c:v>
                </c:pt>
                <c:pt idx="574">
                  <c:v>22172446.81818182</c:v>
                </c:pt>
                <c:pt idx="575">
                  <c:v>22172446.81818182</c:v>
                </c:pt>
                <c:pt idx="576">
                  <c:v>22251411.81818182</c:v>
                </c:pt>
                <c:pt idx="577">
                  <c:v>22251411.81818182</c:v>
                </c:pt>
                <c:pt idx="578">
                  <c:v>22330376.81818182</c:v>
                </c:pt>
                <c:pt idx="579">
                  <c:v>22330376.81818182</c:v>
                </c:pt>
                <c:pt idx="580">
                  <c:v>22409341.81818182</c:v>
                </c:pt>
                <c:pt idx="581">
                  <c:v>22409341.81818182</c:v>
                </c:pt>
                <c:pt idx="582">
                  <c:v>22488306.81818182</c:v>
                </c:pt>
                <c:pt idx="583">
                  <c:v>22488306.81818182</c:v>
                </c:pt>
                <c:pt idx="584">
                  <c:v>22567271.81818182</c:v>
                </c:pt>
                <c:pt idx="585">
                  <c:v>22567271.81818182</c:v>
                </c:pt>
                <c:pt idx="586">
                  <c:v>22646236.81818182</c:v>
                </c:pt>
                <c:pt idx="587">
                  <c:v>22646236.81818182</c:v>
                </c:pt>
                <c:pt idx="588">
                  <c:v>22725201.81818182</c:v>
                </c:pt>
                <c:pt idx="589">
                  <c:v>22725201.81818182</c:v>
                </c:pt>
                <c:pt idx="590">
                  <c:v>22804166.81818182</c:v>
                </c:pt>
                <c:pt idx="591">
                  <c:v>22804166.81818182</c:v>
                </c:pt>
                <c:pt idx="592">
                  <c:v>22883131.81818182</c:v>
                </c:pt>
                <c:pt idx="593">
                  <c:v>22883131.81818182</c:v>
                </c:pt>
                <c:pt idx="594">
                  <c:v>22962096.81818182</c:v>
                </c:pt>
                <c:pt idx="595">
                  <c:v>22962096.81818182</c:v>
                </c:pt>
                <c:pt idx="596">
                  <c:v>23041061.81818182</c:v>
                </c:pt>
                <c:pt idx="597">
                  <c:v>23041061.81818182</c:v>
                </c:pt>
                <c:pt idx="598">
                  <c:v>23120026.81818182</c:v>
                </c:pt>
                <c:pt idx="599">
                  <c:v>23120026.81818182</c:v>
                </c:pt>
                <c:pt idx="600">
                  <c:v>23198991.81818182</c:v>
                </c:pt>
                <c:pt idx="601">
                  <c:v>23198991.81818182</c:v>
                </c:pt>
                <c:pt idx="602">
                  <c:v>23277956.81818182</c:v>
                </c:pt>
                <c:pt idx="603">
                  <c:v>23277956.81818182</c:v>
                </c:pt>
                <c:pt idx="604">
                  <c:v>23356921.81818182</c:v>
                </c:pt>
                <c:pt idx="605">
                  <c:v>23356921.81818182</c:v>
                </c:pt>
                <c:pt idx="606">
                  <c:v>23385636.363636367</c:v>
                </c:pt>
                <c:pt idx="607">
                  <c:v>23385636.363636367</c:v>
                </c:pt>
                <c:pt idx="608">
                  <c:v>23385636.363636367</c:v>
                </c:pt>
                <c:pt idx="609">
                  <c:v>23385636.363636367</c:v>
                </c:pt>
                <c:pt idx="610">
                  <c:v>23464601.363636367</c:v>
                </c:pt>
                <c:pt idx="611">
                  <c:v>23464601.363636367</c:v>
                </c:pt>
                <c:pt idx="612">
                  <c:v>23543566.363636367</c:v>
                </c:pt>
                <c:pt idx="613">
                  <c:v>23543566.363636367</c:v>
                </c:pt>
                <c:pt idx="614">
                  <c:v>23622531.363636367</c:v>
                </c:pt>
                <c:pt idx="615">
                  <c:v>23622531.363636367</c:v>
                </c:pt>
                <c:pt idx="616">
                  <c:v>23701496.363636367</c:v>
                </c:pt>
                <c:pt idx="617">
                  <c:v>23701496.363636367</c:v>
                </c:pt>
                <c:pt idx="618">
                  <c:v>23780461.363636367</c:v>
                </c:pt>
                <c:pt idx="619">
                  <c:v>23780461.363636367</c:v>
                </c:pt>
                <c:pt idx="620">
                  <c:v>23859426.363636367</c:v>
                </c:pt>
                <c:pt idx="621">
                  <c:v>23859426.363636367</c:v>
                </c:pt>
                <c:pt idx="622">
                  <c:v>23938391.363636367</c:v>
                </c:pt>
                <c:pt idx="623">
                  <c:v>23938391.363636367</c:v>
                </c:pt>
                <c:pt idx="624">
                  <c:v>24017356.363636367</c:v>
                </c:pt>
                <c:pt idx="625">
                  <c:v>24017356.363636367</c:v>
                </c:pt>
                <c:pt idx="626">
                  <c:v>24096321.363636367</c:v>
                </c:pt>
                <c:pt idx="627">
                  <c:v>24096321.363636367</c:v>
                </c:pt>
                <c:pt idx="628">
                  <c:v>24175286.363636367</c:v>
                </c:pt>
                <c:pt idx="629">
                  <c:v>24175286.363636367</c:v>
                </c:pt>
                <c:pt idx="630">
                  <c:v>24254251.363636367</c:v>
                </c:pt>
                <c:pt idx="631">
                  <c:v>24254251.363636367</c:v>
                </c:pt>
                <c:pt idx="632">
                  <c:v>24333216.363636367</c:v>
                </c:pt>
                <c:pt idx="633">
                  <c:v>24333216.363636367</c:v>
                </c:pt>
                <c:pt idx="634">
                  <c:v>24412181.363636367</c:v>
                </c:pt>
                <c:pt idx="635">
                  <c:v>24412181.363636367</c:v>
                </c:pt>
                <c:pt idx="636">
                  <c:v>24491146.363636367</c:v>
                </c:pt>
                <c:pt idx="637">
                  <c:v>24491146.363636367</c:v>
                </c:pt>
                <c:pt idx="638">
                  <c:v>24570111.363636367</c:v>
                </c:pt>
                <c:pt idx="639">
                  <c:v>24570111.363636367</c:v>
                </c:pt>
                <c:pt idx="640">
                  <c:v>24649076.363636367</c:v>
                </c:pt>
                <c:pt idx="641">
                  <c:v>24649076.363636367</c:v>
                </c:pt>
                <c:pt idx="642">
                  <c:v>24728041.363636367</c:v>
                </c:pt>
                <c:pt idx="643">
                  <c:v>24728041.363636367</c:v>
                </c:pt>
                <c:pt idx="644">
                  <c:v>24807006.363636367</c:v>
                </c:pt>
                <c:pt idx="645">
                  <c:v>24807006.363636367</c:v>
                </c:pt>
                <c:pt idx="646">
                  <c:v>24885971.363636367</c:v>
                </c:pt>
                <c:pt idx="647">
                  <c:v>24885971.363636367</c:v>
                </c:pt>
                <c:pt idx="648">
                  <c:v>24964936.363636367</c:v>
                </c:pt>
                <c:pt idx="649">
                  <c:v>24964936.363636367</c:v>
                </c:pt>
                <c:pt idx="650">
                  <c:v>25043901.363636367</c:v>
                </c:pt>
                <c:pt idx="651">
                  <c:v>25043901.363636367</c:v>
                </c:pt>
                <c:pt idx="652">
                  <c:v>25122866.363636367</c:v>
                </c:pt>
                <c:pt idx="653">
                  <c:v>25122866.363636367</c:v>
                </c:pt>
                <c:pt idx="654">
                  <c:v>25201831.363636367</c:v>
                </c:pt>
                <c:pt idx="655">
                  <c:v>25201831.363636367</c:v>
                </c:pt>
                <c:pt idx="656">
                  <c:v>25280796.363636367</c:v>
                </c:pt>
                <c:pt idx="657">
                  <c:v>25280796.363636367</c:v>
                </c:pt>
                <c:pt idx="658">
                  <c:v>25359761.363636367</c:v>
                </c:pt>
                <c:pt idx="659">
                  <c:v>25359761.363636367</c:v>
                </c:pt>
                <c:pt idx="660">
                  <c:v>25438726.363636367</c:v>
                </c:pt>
                <c:pt idx="661">
                  <c:v>25438726.363636367</c:v>
                </c:pt>
                <c:pt idx="662">
                  <c:v>25517691.363636367</c:v>
                </c:pt>
                <c:pt idx="663">
                  <c:v>25517691.363636367</c:v>
                </c:pt>
                <c:pt idx="664">
                  <c:v>25596656.363636367</c:v>
                </c:pt>
                <c:pt idx="665">
                  <c:v>25596656.363636367</c:v>
                </c:pt>
                <c:pt idx="666">
                  <c:v>25675621.363636367</c:v>
                </c:pt>
                <c:pt idx="667">
                  <c:v>25675621.363636367</c:v>
                </c:pt>
                <c:pt idx="668">
                  <c:v>25754586.363636367</c:v>
                </c:pt>
                <c:pt idx="669">
                  <c:v>25754586.363636367</c:v>
                </c:pt>
                <c:pt idx="670">
                  <c:v>25833551.363636367</c:v>
                </c:pt>
                <c:pt idx="671">
                  <c:v>25833551.363636367</c:v>
                </c:pt>
                <c:pt idx="672">
                  <c:v>25912516.363636367</c:v>
                </c:pt>
                <c:pt idx="673">
                  <c:v>25912516.363636367</c:v>
                </c:pt>
                <c:pt idx="674">
                  <c:v>25991481.363636367</c:v>
                </c:pt>
                <c:pt idx="675">
                  <c:v>25991481.363636367</c:v>
                </c:pt>
                <c:pt idx="676">
                  <c:v>26070446.363636367</c:v>
                </c:pt>
                <c:pt idx="677">
                  <c:v>26070446.363636367</c:v>
                </c:pt>
                <c:pt idx="678">
                  <c:v>26149411.363636367</c:v>
                </c:pt>
                <c:pt idx="679">
                  <c:v>26149411.363636367</c:v>
                </c:pt>
                <c:pt idx="680">
                  <c:v>26228376.363636367</c:v>
                </c:pt>
                <c:pt idx="681">
                  <c:v>26228376.363636367</c:v>
                </c:pt>
                <c:pt idx="682">
                  <c:v>26257090.90909091</c:v>
                </c:pt>
                <c:pt idx="683">
                  <c:v>26257090.90909091</c:v>
                </c:pt>
                <c:pt idx="684">
                  <c:v>26257090.90909091</c:v>
                </c:pt>
                <c:pt idx="685">
                  <c:v>26257090.90909091</c:v>
                </c:pt>
                <c:pt idx="686">
                  <c:v>26336055.90909091</c:v>
                </c:pt>
                <c:pt idx="687">
                  <c:v>26336055.90909091</c:v>
                </c:pt>
                <c:pt idx="688">
                  <c:v>26415020.90909091</c:v>
                </c:pt>
                <c:pt idx="689">
                  <c:v>26415020.90909091</c:v>
                </c:pt>
                <c:pt idx="690">
                  <c:v>26493985.90909091</c:v>
                </c:pt>
                <c:pt idx="691">
                  <c:v>26493985.90909091</c:v>
                </c:pt>
                <c:pt idx="692">
                  <c:v>26572950.90909091</c:v>
                </c:pt>
                <c:pt idx="693">
                  <c:v>26572950.90909091</c:v>
                </c:pt>
                <c:pt idx="694">
                  <c:v>26651915.90909091</c:v>
                </c:pt>
                <c:pt idx="695">
                  <c:v>26651915.90909091</c:v>
                </c:pt>
                <c:pt idx="696">
                  <c:v>26730880.90909091</c:v>
                </c:pt>
                <c:pt idx="697">
                  <c:v>26730880.90909091</c:v>
                </c:pt>
                <c:pt idx="698">
                  <c:v>26809845.90909091</c:v>
                </c:pt>
                <c:pt idx="699">
                  <c:v>26809845.90909091</c:v>
                </c:pt>
                <c:pt idx="700">
                  <c:v>26888810.90909091</c:v>
                </c:pt>
                <c:pt idx="701">
                  <c:v>26888810.90909091</c:v>
                </c:pt>
                <c:pt idx="702">
                  <c:v>26967775.90909091</c:v>
                </c:pt>
                <c:pt idx="703">
                  <c:v>26967775.90909091</c:v>
                </c:pt>
                <c:pt idx="704">
                  <c:v>27046740.90909091</c:v>
                </c:pt>
                <c:pt idx="705">
                  <c:v>27046740.90909091</c:v>
                </c:pt>
                <c:pt idx="706">
                  <c:v>27125705.90909091</c:v>
                </c:pt>
                <c:pt idx="707">
                  <c:v>27125705.90909091</c:v>
                </c:pt>
                <c:pt idx="708">
                  <c:v>27204670.90909091</c:v>
                </c:pt>
                <c:pt idx="709">
                  <c:v>27204670.90909091</c:v>
                </c:pt>
                <c:pt idx="710">
                  <c:v>27283635.90909091</c:v>
                </c:pt>
                <c:pt idx="711">
                  <c:v>27283635.90909091</c:v>
                </c:pt>
                <c:pt idx="712">
                  <c:v>27362600.90909091</c:v>
                </c:pt>
                <c:pt idx="713">
                  <c:v>27362600.90909091</c:v>
                </c:pt>
                <c:pt idx="714">
                  <c:v>27441565.90909091</c:v>
                </c:pt>
                <c:pt idx="715">
                  <c:v>27441565.90909091</c:v>
                </c:pt>
                <c:pt idx="716">
                  <c:v>27520530.90909091</c:v>
                </c:pt>
                <c:pt idx="717">
                  <c:v>27520530.90909091</c:v>
                </c:pt>
                <c:pt idx="718">
                  <c:v>27599495.90909091</c:v>
                </c:pt>
                <c:pt idx="719">
                  <c:v>27599495.90909091</c:v>
                </c:pt>
                <c:pt idx="720">
                  <c:v>27678460.90909091</c:v>
                </c:pt>
                <c:pt idx="721">
                  <c:v>27678460.90909091</c:v>
                </c:pt>
                <c:pt idx="722">
                  <c:v>27757425.90909091</c:v>
                </c:pt>
                <c:pt idx="723">
                  <c:v>27757425.90909091</c:v>
                </c:pt>
                <c:pt idx="724">
                  <c:v>27836390.90909091</c:v>
                </c:pt>
                <c:pt idx="725">
                  <c:v>27836390.90909091</c:v>
                </c:pt>
                <c:pt idx="726">
                  <c:v>27915355.90909091</c:v>
                </c:pt>
                <c:pt idx="727">
                  <c:v>27915355.90909091</c:v>
                </c:pt>
                <c:pt idx="728">
                  <c:v>27994320.90909091</c:v>
                </c:pt>
                <c:pt idx="729">
                  <c:v>27994320.90909091</c:v>
                </c:pt>
                <c:pt idx="730">
                  <c:v>28073285.90909091</c:v>
                </c:pt>
                <c:pt idx="731">
                  <c:v>28073285.90909091</c:v>
                </c:pt>
                <c:pt idx="732">
                  <c:v>28152250.90909091</c:v>
                </c:pt>
                <c:pt idx="733">
                  <c:v>28152250.90909091</c:v>
                </c:pt>
                <c:pt idx="734">
                  <c:v>28231215.90909091</c:v>
                </c:pt>
                <c:pt idx="735">
                  <c:v>28231215.90909091</c:v>
                </c:pt>
                <c:pt idx="736">
                  <c:v>28310180.90909091</c:v>
                </c:pt>
                <c:pt idx="737">
                  <c:v>28310180.90909091</c:v>
                </c:pt>
                <c:pt idx="738">
                  <c:v>28389145.90909091</c:v>
                </c:pt>
                <c:pt idx="739">
                  <c:v>28389145.90909091</c:v>
                </c:pt>
                <c:pt idx="740">
                  <c:v>28468110.90909091</c:v>
                </c:pt>
                <c:pt idx="741">
                  <c:v>28468110.90909091</c:v>
                </c:pt>
                <c:pt idx="742">
                  <c:v>28547075.90909091</c:v>
                </c:pt>
                <c:pt idx="743">
                  <c:v>28547075.90909091</c:v>
                </c:pt>
                <c:pt idx="744">
                  <c:v>28626040.90909091</c:v>
                </c:pt>
                <c:pt idx="745">
                  <c:v>28626040.90909091</c:v>
                </c:pt>
                <c:pt idx="746">
                  <c:v>28705005.90909091</c:v>
                </c:pt>
                <c:pt idx="747">
                  <c:v>28705005.90909091</c:v>
                </c:pt>
                <c:pt idx="748">
                  <c:v>28783970.90909091</c:v>
                </c:pt>
                <c:pt idx="749">
                  <c:v>28783970.90909091</c:v>
                </c:pt>
                <c:pt idx="750">
                  <c:v>28862935.90909091</c:v>
                </c:pt>
                <c:pt idx="751">
                  <c:v>28862935.90909091</c:v>
                </c:pt>
                <c:pt idx="752">
                  <c:v>28941900.90909091</c:v>
                </c:pt>
                <c:pt idx="753">
                  <c:v>28941900.90909091</c:v>
                </c:pt>
                <c:pt idx="754">
                  <c:v>29020865.90909091</c:v>
                </c:pt>
                <c:pt idx="755">
                  <c:v>29020865.90909091</c:v>
                </c:pt>
                <c:pt idx="756">
                  <c:v>29099830.90909091</c:v>
                </c:pt>
                <c:pt idx="757">
                  <c:v>29099830.90909091</c:v>
                </c:pt>
                <c:pt idx="758">
                  <c:v>29128545.454545457</c:v>
                </c:pt>
                <c:pt idx="759">
                  <c:v>29128545.454545457</c:v>
                </c:pt>
                <c:pt idx="760">
                  <c:v>29128545.454545457</c:v>
                </c:pt>
                <c:pt idx="761">
                  <c:v>29128545.454545457</c:v>
                </c:pt>
                <c:pt idx="762">
                  <c:v>29207510.454545457</c:v>
                </c:pt>
                <c:pt idx="763">
                  <c:v>29207510.454545457</c:v>
                </c:pt>
                <c:pt idx="764">
                  <c:v>29286475.454545457</c:v>
                </c:pt>
                <c:pt idx="765">
                  <c:v>29286475.454545457</c:v>
                </c:pt>
                <c:pt idx="766">
                  <c:v>29365440.454545457</c:v>
                </c:pt>
                <c:pt idx="767">
                  <c:v>29365440.454545457</c:v>
                </c:pt>
                <c:pt idx="768">
                  <c:v>29444405.454545457</c:v>
                </c:pt>
                <c:pt idx="769">
                  <c:v>29444405.454545457</c:v>
                </c:pt>
                <c:pt idx="770">
                  <c:v>29523370.454545457</c:v>
                </c:pt>
                <c:pt idx="771">
                  <c:v>29523370.454545457</c:v>
                </c:pt>
                <c:pt idx="772">
                  <c:v>29602335.454545457</c:v>
                </c:pt>
                <c:pt idx="773">
                  <c:v>29602335.454545457</c:v>
                </c:pt>
                <c:pt idx="774">
                  <c:v>29681300.454545457</c:v>
                </c:pt>
                <c:pt idx="775">
                  <c:v>29681300.454545457</c:v>
                </c:pt>
                <c:pt idx="776">
                  <c:v>29760265.454545457</c:v>
                </c:pt>
                <c:pt idx="777">
                  <c:v>29760265.454545457</c:v>
                </c:pt>
                <c:pt idx="778">
                  <c:v>29839230.454545457</c:v>
                </c:pt>
                <c:pt idx="779">
                  <c:v>29839230.454545457</c:v>
                </c:pt>
                <c:pt idx="780">
                  <c:v>29918195.454545457</c:v>
                </c:pt>
                <c:pt idx="781">
                  <c:v>29918195.454545457</c:v>
                </c:pt>
                <c:pt idx="782">
                  <c:v>29997160.454545457</c:v>
                </c:pt>
                <c:pt idx="783">
                  <c:v>29997160.454545457</c:v>
                </c:pt>
                <c:pt idx="784">
                  <c:v>30076125.454545457</c:v>
                </c:pt>
                <c:pt idx="785">
                  <c:v>30076125.454545457</c:v>
                </c:pt>
                <c:pt idx="786">
                  <c:v>30155090.454545457</c:v>
                </c:pt>
                <c:pt idx="787">
                  <c:v>30155090.454545457</c:v>
                </c:pt>
                <c:pt idx="788">
                  <c:v>30234055.454545457</c:v>
                </c:pt>
                <c:pt idx="789">
                  <c:v>30234055.454545457</c:v>
                </c:pt>
                <c:pt idx="790">
                  <c:v>30313020.454545457</c:v>
                </c:pt>
                <c:pt idx="791">
                  <c:v>30313020.454545457</c:v>
                </c:pt>
                <c:pt idx="792">
                  <c:v>30391985.454545457</c:v>
                </c:pt>
                <c:pt idx="793">
                  <c:v>30391985.454545457</c:v>
                </c:pt>
                <c:pt idx="794">
                  <c:v>30470950.454545457</c:v>
                </c:pt>
                <c:pt idx="795">
                  <c:v>30470950.454545457</c:v>
                </c:pt>
                <c:pt idx="796">
                  <c:v>30549915.454545457</c:v>
                </c:pt>
                <c:pt idx="797">
                  <c:v>30549915.454545457</c:v>
                </c:pt>
                <c:pt idx="798">
                  <c:v>30628880.454545457</c:v>
                </c:pt>
                <c:pt idx="799">
                  <c:v>30628880.454545457</c:v>
                </c:pt>
                <c:pt idx="800">
                  <c:v>30707845.454545457</c:v>
                </c:pt>
                <c:pt idx="801">
                  <c:v>30707845.454545457</c:v>
                </c:pt>
                <c:pt idx="802">
                  <c:v>30786810.454545457</c:v>
                </c:pt>
                <c:pt idx="803">
                  <c:v>30786810.454545457</c:v>
                </c:pt>
                <c:pt idx="804">
                  <c:v>30865775.454545457</c:v>
                </c:pt>
                <c:pt idx="805">
                  <c:v>30865775.454545457</c:v>
                </c:pt>
                <c:pt idx="806">
                  <c:v>30944740.454545457</c:v>
                </c:pt>
                <c:pt idx="807">
                  <c:v>30944740.454545457</c:v>
                </c:pt>
                <c:pt idx="808">
                  <c:v>31023705.454545457</c:v>
                </c:pt>
                <c:pt idx="809">
                  <c:v>31023705.454545457</c:v>
                </c:pt>
                <c:pt idx="810">
                  <c:v>31102670.454545457</c:v>
                </c:pt>
                <c:pt idx="811">
                  <c:v>31102670.454545457</c:v>
                </c:pt>
                <c:pt idx="812">
                  <c:v>31181635.454545457</c:v>
                </c:pt>
                <c:pt idx="813">
                  <c:v>31181635.454545457</c:v>
                </c:pt>
                <c:pt idx="814">
                  <c:v>31260600.454545457</c:v>
                </c:pt>
                <c:pt idx="815">
                  <c:v>31260600.454545457</c:v>
                </c:pt>
                <c:pt idx="816">
                  <c:v>31339565.454545457</c:v>
                </c:pt>
                <c:pt idx="817">
                  <c:v>31339565.454545457</c:v>
                </c:pt>
                <c:pt idx="818">
                  <c:v>31418530.454545457</c:v>
                </c:pt>
                <c:pt idx="819">
                  <c:v>31418530.454545457</c:v>
                </c:pt>
                <c:pt idx="820">
                  <c:v>31497495.454545457</c:v>
                </c:pt>
                <c:pt idx="821">
                  <c:v>31497495.454545457</c:v>
                </c:pt>
                <c:pt idx="822">
                  <c:v>31576460.454545457</c:v>
                </c:pt>
                <c:pt idx="823">
                  <c:v>31576460.454545457</c:v>
                </c:pt>
                <c:pt idx="824">
                  <c:v>31655425.454545457</c:v>
                </c:pt>
                <c:pt idx="825">
                  <c:v>31655425.454545457</c:v>
                </c:pt>
                <c:pt idx="826">
                  <c:v>31734390.454545457</c:v>
                </c:pt>
                <c:pt idx="827">
                  <c:v>31734390.454545457</c:v>
                </c:pt>
                <c:pt idx="828">
                  <c:v>31813355.454545457</c:v>
                </c:pt>
                <c:pt idx="829">
                  <c:v>31813355.454545457</c:v>
                </c:pt>
                <c:pt idx="830">
                  <c:v>31892320.454545457</c:v>
                </c:pt>
                <c:pt idx="831">
                  <c:v>31892320.454545457</c:v>
                </c:pt>
                <c:pt idx="832">
                  <c:v>31971285.454545457</c:v>
                </c:pt>
                <c:pt idx="833">
                  <c:v>31971285.454545457</c:v>
                </c:pt>
                <c:pt idx="834">
                  <c:v>32000000</c:v>
                </c:pt>
                <c:pt idx="835">
                  <c:v>32000000</c:v>
                </c:pt>
              </c:numCache>
            </c:numRef>
          </c:xVal>
          <c:yVal>
            <c:numRef>
              <c:f>Histogram!$E$44:$E$879</c:f>
              <c:numCache>
                <c:formatCode>General</c:formatCode>
                <c:ptCount val="836"/>
                <c:pt idx="0">
                  <c:v>0</c:v>
                </c:pt>
                <c:pt idx="1">
                  <c:v>587</c:v>
                </c:pt>
                <c:pt idx="2">
                  <c:v>587</c:v>
                </c:pt>
                <c:pt idx="3">
                  <c:v>0</c:v>
                </c:pt>
                <c:pt idx="4">
                  <c:v>0</c:v>
                </c:pt>
                <c:pt idx="5">
                  <c:v>587</c:v>
                </c:pt>
                <c:pt idx="6">
                  <c:v>587</c:v>
                </c:pt>
                <c:pt idx="7">
                  <c:v>0</c:v>
                </c:pt>
                <c:pt idx="8">
                  <c:v>0</c:v>
                </c:pt>
                <c:pt idx="9">
                  <c:v>587</c:v>
                </c:pt>
                <c:pt idx="10">
                  <c:v>587</c:v>
                </c:pt>
                <c:pt idx="11">
                  <c:v>0</c:v>
                </c:pt>
                <c:pt idx="12">
                  <c:v>0</c:v>
                </c:pt>
                <c:pt idx="13">
                  <c:v>587</c:v>
                </c:pt>
                <c:pt idx="14">
                  <c:v>587</c:v>
                </c:pt>
                <c:pt idx="15">
                  <c:v>0</c:v>
                </c:pt>
                <c:pt idx="16">
                  <c:v>0</c:v>
                </c:pt>
                <c:pt idx="17">
                  <c:v>587</c:v>
                </c:pt>
                <c:pt idx="18">
                  <c:v>587</c:v>
                </c:pt>
                <c:pt idx="19">
                  <c:v>0</c:v>
                </c:pt>
                <c:pt idx="20">
                  <c:v>0</c:v>
                </c:pt>
                <c:pt idx="21">
                  <c:v>587</c:v>
                </c:pt>
                <c:pt idx="22">
                  <c:v>587</c:v>
                </c:pt>
                <c:pt idx="23">
                  <c:v>0</c:v>
                </c:pt>
                <c:pt idx="24">
                  <c:v>0</c:v>
                </c:pt>
                <c:pt idx="25">
                  <c:v>587</c:v>
                </c:pt>
                <c:pt idx="26">
                  <c:v>587</c:v>
                </c:pt>
                <c:pt idx="27">
                  <c:v>0</c:v>
                </c:pt>
                <c:pt idx="28">
                  <c:v>0</c:v>
                </c:pt>
                <c:pt idx="29">
                  <c:v>587</c:v>
                </c:pt>
                <c:pt idx="30">
                  <c:v>587</c:v>
                </c:pt>
                <c:pt idx="31">
                  <c:v>0</c:v>
                </c:pt>
                <c:pt idx="32">
                  <c:v>0</c:v>
                </c:pt>
                <c:pt idx="33">
                  <c:v>587</c:v>
                </c:pt>
                <c:pt idx="34">
                  <c:v>587</c:v>
                </c:pt>
                <c:pt idx="35">
                  <c:v>0</c:v>
                </c:pt>
                <c:pt idx="36">
                  <c:v>0</c:v>
                </c:pt>
                <c:pt idx="37">
                  <c:v>587</c:v>
                </c:pt>
                <c:pt idx="38">
                  <c:v>587</c:v>
                </c:pt>
                <c:pt idx="39">
                  <c:v>0</c:v>
                </c:pt>
                <c:pt idx="40">
                  <c:v>0</c:v>
                </c:pt>
                <c:pt idx="41">
                  <c:v>587</c:v>
                </c:pt>
                <c:pt idx="42">
                  <c:v>587</c:v>
                </c:pt>
                <c:pt idx="43">
                  <c:v>0</c:v>
                </c:pt>
                <c:pt idx="44">
                  <c:v>0</c:v>
                </c:pt>
                <c:pt idx="45">
                  <c:v>587</c:v>
                </c:pt>
                <c:pt idx="46">
                  <c:v>587</c:v>
                </c:pt>
                <c:pt idx="47">
                  <c:v>0</c:v>
                </c:pt>
                <c:pt idx="48">
                  <c:v>0</c:v>
                </c:pt>
                <c:pt idx="49">
                  <c:v>587</c:v>
                </c:pt>
                <c:pt idx="50">
                  <c:v>587</c:v>
                </c:pt>
                <c:pt idx="51">
                  <c:v>0</c:v>
                </c:pt>
                <c:pt idx="52">
                  <c:v>0</c:v>
                </c:pt>
                <c:pt idx="53">
                  <c:v>587</c:v>
                </c:pt>
                <c:pt idx="54">
                  <c:v>587</c:v>
                </c:pt>
                <c:pt idx="55">
                  <c:v>0</c:v>
                </c:pt>
                <c:pt idx="56">
                  <c:v>0</c:v>
                </c:pt>
                <c:pt idx="57">
                  <c:v>587</c:v>
                </c:pt>
                <c:pt idx="58">
                  <c:v>587</c:v>
                </c:pt>
                <c:pt idx="59">
                  <c:v>0</c:v>
                </c:pt>
                <c:pt idx="60">
                  <c:v>0</c:v>
                </c:pt>
                <c:pt idx="61">
                  <c:v>587</c:v>
                </c:pt>
                <c:pt idx="62">
                  <c:v>587</c:v>
                </c:pt>
                <c:pt idx="63">
                  <c:v>0</c:v>
                </c:pt>
                <c:pt idx="64">
                  <c:v>0</c:v>
                </c:pt>
                <c:pt idx="65">
                  <c:v>587</c:v>
                </c:pt>
                <c:pt idx="66">
                  <c:v>587</c:v>
                </c:pt>
                <c:pt idx="67">
                  <c:v>0</c:v>
                </c:pt>
                <c:pt idx="68">
                  <c:v>0</c:v>
                </c:pt>
                <c:pt idx="69">
                  <c:v>587</c:v>
                </c:pt>
                <c:pt idx="70">
                  <c:v>587</c:v>
                </c:pt>
                <c:pt idx="71">
                  <c:v>0</c:v>
                </c:pt>
                <c:pt idx="72">
                  <c:v>0</c:v>
                </c:pt>
                <c:pt idx="73">
                  <c:v>587</c:v>
                </c:pt>
                <c:pt idx="74">
                  <c:v>587</c:v>
                </c:pt>
                <c:pt idx="75">
                  <c:v>0</c:v>
                </c:pt>
                <c:pt idx="76">
                  <c:v>0</c:v>
                </c:pt>
                <c:pt idx="77">
                  <c:v>111</c:v>
                </c:pt>
                <c:pt idx="78">
                  <c:v>111</c:v>
                </c:pt>
                <c:pt idx="79">
                  <c:v>0</c:v>
                </c:pt>
                <c:pt idx="80">
                  <c:v>0</c:v>
                </c:pt>
                <c:pt idx="81">
                  <c:v>111</c:v>
                </c:pt>
                <c:pt idx="82">
                  <c:v>111</c:v>
                </c:pt>
                <c:pt idx="83">
                  <c:v>0</c:v>
                </c:pt>
                <c:pt idx="84">
                  <c:v>0</c:v>
                </c:pt>
                <c:pt idx="85">
                  <c:v>111</c:v>
                </c:pt>
                <c:pt idx="86">
                  <c:v>111</c:v>
                </c:pt>
                <c:pt idx="87">
                  <c:v>0</c:v>
                </c:pt>
                <c:pt idx="88">
                  <c:v>0</c:v>
                </c:pt>
                <c:pt idx="89">
                  <c:v>111</c:v>
                </c:pt>
                <c:pt idx="90">
                  <c:v>111</c:v>
                </c:pt>
                <c:pt idx="91">
                  <c:v>0</c:v>
                </c:pt>
                <c:pt idx="92">
                  <c:v>0</c:v>
                </c:pt>
                <c:pt idx="93">
                  <c:v>111</c:v>
                </c:pt>
                <c:pt idx="94">
                  <c:v>111</c:v>
                </c:pt>
                <c:pt idx="95">
                  <c:v>0</c:v>
                </c:pt>
                <c:pt idx="96">
                  <c:v>0</c:v>
                </c:pt>
                <c:pt idx="97">
                  <c:v>111</c:v>
                </c:pt>
                <c:pt idx="98">
                  <c:v>111</c:v>
                </c:pt>
                <c:pt idx="99">
                  <c:v>0</c:v>
                </c:pt>
                <c:pt idx="100">
                  <c:v>0</c:v>
                </c:pt>
                <c:pt idx="101">
                  <c:v>111</c:v>
                </c:pt>
                <c:pt idx="102">
                  <c:v>111</c:v>
                </c:pt>
                <c:pt idx="103">
                  <c:v>0</c:v>
                </c:pt>
                <c:pt idx="104">
                  <c:v>0</c:v>
                </c:pt>
                <c:pt idx="105">
                  <c:v>111</c:v>
                </c:pt>
                <c:pt idx="106">
                  <c:v>111</c:v>
                </c:pt>
                <c:pt idx="107">
                  <c:v>0</c:v>
                </c:pt>
                <c:pt idx="108">
                  <c:v>0</c:v>
                </c:pt>
                <c:pt idx="109">
                  <c:v>111</c:v>
                </c:pt>
                <c:pt idx="110">
                  <c:v>111</c:v>
                </c:pt>
                <c:pt idx="111">
                  <c:v>0</c:v>
                </c:pt>
                <c:pt idx="112">
                  <c:v>0</c:v>
                </c:pt>
                <c:pt idx="113">
                  <c:v>111</c:v>
                </c:pt>
                <c:pt idx="114">
                  <c:v>111</c:v>
                </c:pt>
                <c:pt idx="115">
                  <c:v>0</c:v>
                </c:pt>
                <c:pt idx="116">
                  <c:v>0</c:v>
                </c:pt>
                <c:pt idx="117">
                  <c:v>111</c:v>
                </c:pt>
                <c:pt idx="118">
                  <c:v>111</c:v>
                </c:pt>
                <c:pt idx="119">
                  <c:v>0</c:v>
                </c:pt>
                <c:pt idx="120">
                  <c:v>0</c:v>
                </c:pt>
                <c:pt idx="121">
                  <c:v>111</c:v>
                </c:pt>
                <c:pt idx="122">
                  <c:v>111</c:v>
                </c:pt>
                <c:pt idx="123">
                  <c:v>0</c:v>
                </c:pt>
                <c:pt idx="124">
                  <c:v>0</c:v>
                </c:pt>
                <c:pt idx="125">
                  <c:v>111</c:v>
                </c:pt>
                <c:pt idx="126">
                  <c:v>111</c:v>
                </c:pt>
                <c:pt idx="127">
                  <c:v>0</c:v>
                </c:pt>
                <c:pt idx="128">
                  <c:v>0</c:v>
                </c:pt>
                <c:pt idx="129">
                  <c:v>111</c:v>
                </c:pt>
                <c:pt idx="130">
                  <c:v>111</c:v>
                </c:pt>
                <c:pt idx="131">
                  <c:v>0</c:v>
                </c:pt>
                <c:pt idx="132">
                  <c:v>0</c:v>
                </c:pt>
                <c:pt idx="133">
                  <c:v>111</c:v>
                </c:pt>
                <c:pt idx="134">
                  <c:v>111</c:v>
                </c:pt>
                <c:pt idx="135">
                  <c:v>0</c:v>
                </c:pt>
                <c:pt idx="136">
                  <c:v>0</c:v>
                </c:pt>
                <c:pt idx="137">
                  <c:v>111</c:v>
                </c:pt>
                <c:pt idx="138">
                  <c:v>111</c:v>
                </c:pt>
                <c:pt idx="139">
                  <c:v>0</c:v>
                </c:pt>
                <c:pt idx="140">
                  <c:v>0</c:v>
                </c:pt>
                <c:pt idx="141">
                  <c:v>111</c:v>
                </c:pt>
                <c:pt idx="142">
                  <c:v>111</c:v>
                </c:pt>
                <c:pt idx="143">
                  <c:v>0</c:v>
                </c:pt>
                <c:pt idx="144">
                  <c:v>0</c:v>
                </c:pt>
                <c:pt idx="145">
                  <c:v>111</c:v>
                </c:pt>
                <c:pt idx="146">
                  <c:v>111</c:v>
                </c:pt>
                <c:pt idx="147">
                  <c:v>0</c:v>
                </c:pt>
                <c:pt idx="148">
                  <c:v>0</c:v>
                </c:pt>
                <c:pt idx="149">
                  <c:v>111</c:v>
                </c:pt>
                <c:pt idx="150">
                  <c:v>111</c:v>
                </c:pt>
                <c:pt idx="151">
                  <c:v>0</c:v>
                </c:pt>
                <c:pt idx="152">
                  <c:v>0</c:v>
                </c:pt>
                <c:pt idx="153">
                  <c:v>54</c:v>
                </c:pt>
                <c:pt idx="154">
                  <c:v>54</c:v>
                </c:pt>
                <c:pt idx="155">
                  <c:v>0</c:v>
                </c:pt>
                <c:pt idx="156">
                  <c:v>0</c:v>
                </c:pt>
                <c:pt idx="157">
                  <c:v>54</c:v>
                </c:pt>
                <c:pt idx="158">
                  <c:v>54</c:v>
                </c:pt>
                <c:pt idx="159">
                  <c:v>0</c:v>
                </c:pt>
                <c:pt idx="160">
                  <c:v>0</c:v>
                </c:pt>
                <c:pt idx="161">
                  <c:v>54</c:v>
                </c:pt>
                <c:pt idx="162">
                  <c:v>54</c:v>
                </c:pt>
                <c:pt idx="163">
                  <c:v>0</c:v>
                </c:pt>
                <c:pt idx="164">
                  <c:v>0</c:v>
                </c:pt>
                <c:pt idx="165">
                  <c:v>54</c:v>
                </c:pt>
                <c:pt idx="166">
                  <c:v>54</c:v>
                </c:pt>
                <c:pt idx="167">
                  <c:v>0</c:v>
                </c:pt>
                <c:pt idx="168">
                  <c:v>0</c:v>
                </c:pt>
                <c:pt idx="169">
                  <c:v>54</c:v>
                </c:pt>
                <c:pt idx="170">
                  <c:v>54</c:v>
                </c:pt>
                <c:pt idx="171">
                  <c:v>0</c:v>
                </c:pt>
                <c:pt idx="172">
                  <c:v>0</c:v>
                </c:pt>
                <c:pt idx="173">
                  <c:v>54</c:v>
                </c:pt>
                <c:pt idx="174">
                  <c:v>54</c:v>
                </c:pt>
                <c:pt idx="175">
                  <c:v>0</c:v>
                </c:pt>
                <c:pt idx="176">
                  <c:v>0</c:v>
                </c:pt>
                <c:pt idx="177">
                  <c:v>54</c:v>
                </c:pt>
                <c:pt idx="178">
                  <c:v>54</c:v>
                </c:pt>
                <c:pt idx="179">
                  <c:v>0</c:v>
                </c:pt>
                <c:pt idx="180">
                  <c:v>0</c:v>
                </c:pt>
                <c:pt idx="181">
                  <c:v>54</c:v>
                </c:pt>
                <c:pt idx="182">
                  <c:v>54</c:v>
                </c:pt>
                <c:pt idx="183">
                  <c:v>0</c:v>
                </c:pt>
                <c:pt idx="184">
                  <c:v>0</c:v>
                </c:pt>
                <c:pt idx="185">
                  <c:v>54</c:v>
                </c:pt>
                <c:pt idx="186">
                  <c:v>54</c:v>
                </c:pt>
                <c:pt idx="187">
                  <c:v>0</c:v>
                </c:pt>
                <c:pt idx="188">
                  <c:v>0</c:v>
                </c:pt>
                <c:pt idx="189">
                  <c:v>54</c:v>
                </c:pt>
                <c:pt idx="190">
                  <c:v>54</c:v>
                </c:pt>
                <c:pt idx="191">
                  <c:v>0</c:v>
                </c:pt>
                <c:pt idx="192">
                  <c:v>0</c:v>
                </c:pt>
                <c:pt idx="193">
                  <c:v>54</c:v>
                </c:pt>
                <c:pt idx="194">
                  <c:v>54</c:v>
                </c:pt>
                <c:pt idx="195">
                  <c:v>0</c:v>
                </c:pt>
                <c:pt idx="196">
                  <c:v>0</c:v>
                </c:pt>
                <c:pt idx="197">
                  <c:v>54</c:v>
                </c:pt>
                <c:pt idx="198">
                  <c:v>54</c:v>
                </c:pt>
                <c:pt idx="199">
                  <c:v>0</c:v>
                </c:pt>
                <c:pt idx="200">
                  <c:v>0</c:v>
                </c:pt>
                <c:pt idx="201">
                  <c:v>54</c:v>
                </c:pt>
                <c:pt idx="202">
                  <c:v>54</c:v>
                </c:pt>
                <c:pt idx="203">
                  <c:v>0</c:v>
                </c:pt>
                <c:pt idx="204">
                  <c:v>0</c:v>
                </c:pt>
                <c:pt idx="205">
                  <c:v>54</c:v>
                </c:pt>
                <c:pt idx="206">
                  <c:v>54</c:v>
                </c:pt>
                <c:pt idx="207">
                  <c:v>0</c:v>
                </c:pt>
                <c:pt idx="208">
                  <c:v>0</c:v>
                </c:pt>
                <c:pt idx="209">
                  <c:v>54</c:v>
                </c:pt>
                <c:pt idx="210">
                  <c:v>54</c:v>
                </c:pt>
                <c:pt idx="211">
                  <c:v>0</c:v>
                </c:pt>
                <c:pt idx="212">
                  <c:v>0</c:v>
                </c:pt>
                <c:pt idx="213">
                  <c:v>54</c:v>
                </c:pt>
                <c:pt idx="214">
                  <c:v>54</c:v>
                </c:pt>
                <c:pt idx="215">
                  <c:v>0</c:v>
                </c:pt>
                <c:pt idx="216">
                  <c:v>0</c:v>
                </c:pt>
                <c:pt idx="217">
                  <c:v>54</c:v>
                </c:pt>
                <c:pt idx="218">
                  <c:v>54</c:v>
                </c:pt>
                <c:pt idx="219">
                  <c:v>0</c:v>
                </c:pt>
                <c:pt idx="220">
                  <c:v>0</c:v>
                </c:pt>
                <c:pt idx="221">
                  <c:v>54</c:v>
                </c:pt>
                <c:pt idx="222">
                  <c:v>54</c:v>
                </c:pt>
                <c:pt idx="223">
                  <c:v>0</c:v>
                </c:pt>
                <c:pt idx="224">
                  <c:v>0</c:v>
                </c:pt>
                <c:pt idx="225">
                  <c:v>54</c:v>
                </c:pt>
                <c:pt idx="226">
                  <c:v>54</c:v>
                </c:pt>
                <c:pt idx="227">
                  <c:v>0</c:v>
                </c:pt>
                <c:pt idx="228">
                  <c:v>0</c:v>
                </c:pt>
                <c:pt idx="229">
                  <c:v>26</c:v>
                </c:pt>
                <c:pt idx="230">
                  <c:v>26</c:v>
                </c:pt>
                <c:pt idx="231">
                  <c:v>0</c:v>
                </c:pt>
                <c:pt idx="232">
                  <c:v>0</c:v>
                </c:pt>
                <c:pt idx="233">
                  <c:v>26</c:v>
                </c:pt>
                <c:pt idx="234">
                  <c:v>26</c:v>
                </c:pt>
                <c:pt idx="235">
                  <c:v>0</c:v>
                </c:pt>
                <c:pt idx="236">
                  <c:v>0</c:v>
                </c:pt>
                <c:pt idx="237">
                  <c:v>26</c:v>
                </c:pt>
                <c:pt idx="238">
                  <c:v>26</c:v>
                </c:pt>
                <c:pt idx="239">
                  <c:v>0</c:v>
                </c:pt>
                <c:pt idx="240">
                  <c:v>0</c:v>
                </c:pt>
                <c:pt idx="241">
                  <c:v>26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26</c:v>
                </c:pt>
                <c:pt idx="246">
                  <c:v>26</c:v>
                </c:pt>
                <c:pt idx="247">
                  <c:v>0</c:v>
                </c:pt>
                <c:pt idx="248">
                  <c:v>0</c:v>
                </c:pt>
                <c:pt idx="249">
                  <c:v>26</c:v>
                </c:pt>
                <c:pt idx="250">
                  <c:v>26</c:v>
                </c:pt>
                <c:pt idx="251">
                  <c:v>0</c:v>
                </c:pt>
                <c:pt idx="252">
                  <c:v>0</c:v>
                </c:pt>
                <c:pt idx="253">
                  <c:v>26</c:v>
                </c:pt>
                <c:pt idx="254">
                  <c:v>26</c:v>
                </c:pt>
                <c:pt idx="255">
                  <c:v>0</c:v>
                </c:pt>
                <c:pt idx="256">
                  <c:v>0</c:v>
                </c:pt>
                <c:pt idx="257">
                  <c:v>26</c:v>
                </c:pt>
                <c:pt idx="258">
                  <c:v>26</c:v>
                </c:pt>
                <c:pt idx="259">
                  <c:v>0</c:v>
                </c:pt>
                <c:pt idx="260">
                  <c:v>0</c:v>
                </c:pt>
                <c:pt idx="261">
                  <c:v>26</c:v>
                </c:pt>
                <c:pt idx="262">
                  <c:v>26</c:v>
                </c:pt>
                <c:pt idx="263">
                  <c:v>0</c:v>
                </c:pt>
                <c:pt idx="264">
                  <c:v>0</c:v>
                </c:pt>
                <c:pt idx="265">
                  <c:v>26</c:v>
                </c:pt>
                <c:pt idx="266">
                  <c:v>26</c:v>
                </c:pt>
                <c:pt idx="267">
                  <c:v>0</c:v>
                </c:pt>
                <c:pt idx="268">
                  <c:v>0</c:v>
                </c:pt>
                <c:pt idx="269">
                  <c:v>26</c:v>
                </c:pt>
                <c:pt idx="270">
                  <c:v>26</c:v>
                </c:pt>
                <c:pt idx="271">
                  <c:v>0</c:v>
                </c:pt>
                <c:pt idx="272">
                  <c:v>0</c:v>
                </c:pt>
                <c:pt idx="273">
                  <c:v>26</c:v>
                </c:pt>
                <c:pt idx="274">
                  <c:v>26</c:v>
                </c:pt>
                <c:pt idx="275">
                  <c:v>0</c:v>
                </c:pt>
                <c:pt idx="276">
                  <c:v>0</c:v>
                </c:pt>
                <c:pt idx="277">
                  <c:v>26</c:v>
                </c:pt>
                <c:pt idx="278">
                  <c:v>26</c:v>
                </c:pt>
                <c:pt idx="279">
                  <c:v>0</c:v>
                </c:pt>
                <c:pt idx="280">
                  <c:v>0</c:v>
                </c:pt>
                <c:pt idx="281">
                  <c:v>26</c:v>
                </c:pt>
                <c:pt idx="282">
                  <c:v>26</c:v>
                </c:pt>
                <c:pt idx="283">
                  <c:v>0</c:v>
                </c:pt>
                <c:pt idx="284">
                  <c:v>0</c:v>
                </c:pt>
                <c:pt idx="285">
                  <c:v>26</c:v>
                </c:pt>
                <c:pt idx="286">
                  <c:v>26</c:v>
                </c:pt>
                <c:pt idx="287">
                  <c:v>0</c:v>
                </c:pt>
                <c:pt idx="288">
                  <c:v>0</c:v>
                </c:pt>
                <c:pt idx="289">
                  <c:v>26</c:v>
                </c:pt>
                <c:pt idx="290">
                  <c:v>26</c:v>
                </c:pt>
                <c:pt idx="291">
                  <c:v>0</c:v>
                </c:pt>
                <c:pt idx="292">
                  <c:v>0</c:v>
                </c:pt>
                <c:pt idx="293">
                  <c:v>26</c:v>
                </c:pt>
                <c:pt idx="294">
                  <c:v>26</c:v>
                </c:pt>
                <c:pt idx="295">
                  <c:v>0</c:v>
                </c:pt>
                <c:pt idx="296">
                  <c:v>0</c:v>
                </c:pt>
                <c:pt idx="297">
                  <c:v>26</c:v>
                </c:pt>
                <c:pt idx="298">
                  <c:v>26</c:v>
                </c:pt>
                <c:pt idx="299">
                  <c:v>0</c:v>
                </c:pt>
                <c:pt idx="300">
                  <c:v>0</c:v>
                </c:pt>
                <c:pt idx="301">
                  <c:v>26</c:v>
                </c:pt>
                <c:pt idx="302">
                  <c:v>26</c:v>
                </c:pt>
                <c:pt idx="303">
                  <c:v>0</c:v>
                </c:pt>
                <c:pt idx="304">
                  <c:v>0</c:v>
                </c:pt>
                <c:pt idx="305">
                  <c:v>34</c:v>
                </c:pt>
                <c:pt idx="306">
                  <c:v>34</c:v>
                </c:pt>
                <c:pt idx="307">
                  <c:v>0</c:v>
                </c:pt>
                <c:pt idx="308">
                  <c:v>0</c:v>
                </c:pt>
                <c:pt idx="309">
                  <c:v>34</c:v>
                </c:pt>
                <c:pt idx="310">
                  <c:v>34</c:v>
                </c:pt>
                <c:pt idx="311">
                  <c:v>0</c:v>
                </c:pt>
                <c:pt idx="312">
                  <c:v>0</c:v>
                </c:pt>
                <c:pt idx="313">
                  <c:v>34</c:v>
                </c:pt>
                <c:pt idx="314">
                  <c:v>34</c:v>
                </c:pt>
                <c:pt idx="315">
                  <c:v>0</c:v>
                </c:pt>
                <c:pt idx="316">
                  <c:v>0</c:v>
                </c:pt>
                <c:pt idx="317">
                  <c:v>34</c:v>
                </c:pt>
                <c:pt idx="318">
                  <c:v>34</c:v>
                </c:pt>
                <c:pt idx="319">
                  <c:v>0</c:v>
                </c:pt>
                <c:pt idx="320">
                  <c:v>0</c:v>
                </c:pt>
                <c:pt idx="321">
                  <c:v>34</c:v>
                </c:pt>
                <c:pt idx="322">
                  <c:v>34</c:v>
                </c:pt>
                <c:pt idx="323">
                  <c:v>0</c:v>
                </c:pt>
                <c:pt idx="324">
                  <c:v>0</c:v>
                </c:pt>
                <c:pt idx="325">
                  <c:v>34</c:v>
                </c:pt>
                <c:pt idx="326">
                  <c:v>34</c:v>
                </c:pt>
                <c:pt idx="327">
                  <c:v>0</c:v>
                </c:pt>
                <c:pt idx="328">
                  <c:v>0</c:v>
                </c:pt>
                <c:pt idx="329">
                  <c:v>34</c:v>
                </c:pt>
                <c:pt idx="330">
                  <c:v>34</c:v>
                </c:pt>
                <c:pt idx="331">
                  <c:v>0</c:v>
                </c:pt>
                <c:pt idx="332">
                  <c:v>0</c:v>
                </c:pt>
                <c:pt idx="333">
                  <c:v>34</c:v>
                </c:pt>
                <c:pt idx="334">
                  <c:v>34</c:v>
                </c:pt>
                <c:pt idx="335">
                  <c:v>0</c:v>
                </c:pt>
                <c:pt idx="336">
                  <c:v>0</c:v>
                </c:pt>
                <c:pt idx="337">
                  <c:v>34</c:v>
                </c:pt>
                <c:pt idx="338">
                  <c:v>34</c:v>
                </c:pt>
                <c:pt idx="339">
                  <c:v>0</c:v>
                </c:pt>
                <c:pt idx="340">
                  <c:v>0</c:v>
                </c:pt>
                <c:pt idx="341">
                  <c:v>34</c:v>
                </c:pt>
                <c:pt idx="342">
                  <c:v>34</c:v>
                </c:pt>
                <c:pt idx="343">
                  <c:v>0</c:v>
                </c:pt>
                <c:pt idx="344">
                  <c:v>0</c:v>
                </c:pt>
                <c:pt idx="345">
                  <c:v>34</c:v>
                </c:pt>
                <c:pt idx="346">
                  <c:v>34</c:v>
                </c:pt>
                <c:pt idx="347">
                  <c:v>0</c:v>
                </c:pt>
                <c:pt idx="348">
                  <c:v>0</c:v>
                </c:pt>
                <c:pt idx="349">
                  <c:v>34</c:v>
                </c:pt>
                <c:pt idx="350">
                  <c:v>34</c:v>
                </c:pt>
                <c:pt idx="351">
                  <c:v>0</c:v>
                </c:pt>
                <c:pt idx="352">
                  <c:v>0</c:v>
                </c:pt>
                <c:pt idx="353">
                  <c:v>34</c:v>
                </c:pt>
                <c:pt idx="354">
                  <c:v>34</c:v>
                </c:pt>
                <c:pt idx="355">
                  <c:v>0</c:v>
                </c:pt>
                <c:pt idx="356">
                  <c:v>0</c:v>
                </c:pt>
                <c:pt idx="357">
                  <c:v>34</c:v>
                </c:pt>
                <c:pt idx="358">
                  <c:v>34</c:v>
                </c:pt>
                <c:pt idx="359">
                  <c:v>0</c:v>
                </c:pt>
                <c:pt idx="360">
                  <c:v>0</c:v>
                </c:pt>
                <c:pt idx="361">
                  <c:v>34</c:v>
                </c:pt>
                <c:pt idx="362">
                  <c:v>34</c:v>
                </c:pt>
                <c:pt idx="363">
                  <c:v>0</c:v>
                </c:pt>
                <c:pt idx="364">
                  <c:v>0</c:v>
                </c:pt>
                <c:pt idx="365">
                  <c:v>34</c:v>
                </c:pt>
                <c:pt idx="366">
                  <c:v>34</c:v>
                </c:pt>
                <c:pt idx="367">
                  <c:v>0</c:v>
                </c:pt>
                <c:pt idx="368">
                  <c:v>0</c:v>
                </c:pt>
                <c:pt idx="369">
                  <c:v>34</c:v>
                </c:pt>
                <c:pt idx="370">
                  <c:v>34</c:v>
                </c:pt>
                <c:pt idx="371">
                  <c:v>0</c:v>
                </c:pt>
                <c:pt idx="372">
                  <c:v>0</c:v>
                </c:pt>
                <c:pt idx="373">
                  <c:v>34</c:v>
                </c:pt>
                <c:pt idx="374">
                  <c:v>34</c:v>
                </c:pt>
                <c:pt idx="375">
                  <c:v>0</c:v>
                </c:pt>
                <c:pt idx="376">
                  <c:v>0</c:v>
                </c:pt>
                <c:pt idx="377">
                  <c:v>34</c:v>
                </c:pt>
                <c:pt idx="378">
                  <c:v>34</c:v>
                </c:pt>
                <c:pt idx="379">
                  <c:v>0</c:v>
                </c:pt>
                <c:pt idx="380">
                  <c:v>0</c:v>
                </c:pt>
                <c:pt idx="381">
                  <c:v>13</c:v>
                </c:pt>
                <c:pt idx="382">
                  <c:v>13</c:v>
                </c:pt>
                <c:pt idx="383">
                  <c:v>0</c:v>
                </c:pt>
                <c:pt idx="384">
                  <c:v>0</c:v>
                </c:pt>
                <c:pt idx="385">
                  <c:v>13</c:v>
                </c:pt>
                <c:pt idx="386">
                  <c:v>13</c:v>
                </c:pt>
                <c:pt idx="387">
                  <c:v>0</c:v>
                </c:pt>
                <c:pt idx="388">
                  <c:v>0</c:v>
                </c:pt>
                <c:pt idx="389">
                  <c:v>13</c:v>
                </c:pt>
                <c:pt idx="390">
                  <c:v>13</c:v>
                </c:pt>
                <c:pt idx="391">
                  <c:v>0</c:v>
                </c:pt>
                <c:pt idx="392">
                  <c:v>0</c:v>
                </c:pt>
                <c:pt idx="393">
                  <c:v>13</c:v>
                </c:pt>
                <c:pt idx="394">
                  <c:v>13</c:v>
                </c:pt>
                <c:pt idx="395">
                  <c:v>0</c:v>
                </c:pt>
                <c:pt idx="396">
                  <c:v>0</c:v>
                </c:pt>
                <c:pt idx="397">
                  <c:v>13</c:v>
                </c:pt>
                <c:pt idx="398">
                  <c:v>13</c:v>
                </c:pt>
                <c:pt idx="399">
                  <c:v>0</c:v>
                </c:pt>
                <c:pt idx="400">
                  <c:v>0</c:v>
                </c:pt>
                <c:pt idx="401">
                  <c:v>13</c:v>
                </c:pt>
                <c:pt idx="402">
                  <c:v>13</c:v>
                </c:pt>
                <c:pt idx="403">
                  <c:v>0</c:v>
                </c:pt>
                <c:pt idx="404">
                  <c:v>0</c:v>
                </c:pt>
                <c:pt idx="405">
                  <c:v>13</c:v>
                </c:pt>
                <c:pt idx="406">
                  <c:v>13</c:v>
                </c:pt>
                <c:pt idx="407">
                  <c:v>0</c:v>
                </c:pt>
                <c:pt idx="408">
                  <c:v>0</c:v>
                </c:pt>
                <c:pt idx="409">
                  <c:v>13</c:v>
                </c:pt>
                <c:pt idx="410">
                  <c:v>13</c:v>
                </c:pt>
                <c:pt idx="411">
                  <c:v>0</c:v>
                </c:pt>
                <c:pt idx="412">
                  <c:v>0</c:v>
                </c:pt>
                <c:pt idx="413">
                  <c:v>13</c:v>
                </c:pt>
                <c:pt idx="414">
                  <c:v>13</c:v>
                </c:pt>
                <c:pt idx="415">
                  <c:v>0</c:v>
                </c:pt>
                <c:pt idx="416">
                  <c:v>0</c:v>
                </c:pt>
                <c:pt idx="417">
                  <c:v>13</c:v>
                </c:pt>
                <c:pt idx="418">
                  <c:v>13</c:v>
                </c:pt>
                <c:pt idx="419">
                  <c:v>0</c:v>
                </c:pt>
                <c:pt idx="420">
                  <c:v>0</c:v>
                </c:pt>
                <c:pt idx="421">
                  <c:v>13</c:v>
                </c:pt>
                <c:pt idx="422">
                  <c:v>13</c:v>
                </c:pt>
                <c:pt idx="423">
                  <c:v>0</c:v>
                </c:pt>
                <c:pt idx="424">
                  <c:v>0</c:v>
                </c:pt>
                <c:pt idx="425">
                  <c:v>13</c:v>
                </c:pt>
                <c:pt idx="426">
                  <c:v>13</c:v>
                </c:pt>
                <c:pt idx="427">
                  <c:v>0</c:v>
                </c:pt>
                <c:pt idx="428">
                  <c:v>0</c:v>
                </c:pt>
                <c:pt idx="429">
                  <c:v>13</c:v>
                </c:pt>
                <c:pt idx="430">
                  <c:v>13</c:v>
                </c:pt>
                <c:pt idx="431">
                  <c:v>0</c:v>
                </c:pt>
                <c:pt idx="432">
                  <c:v>0</c:v>
                </c:pt>
                <c:pt idx="433">
                  <c:v>13</c:v>
                </c:pt>
                <c:pt idx="434">
                  <c:v>13</c:v>
                </c:pt>
                <c:pt idx="435">
                  <c:v>0</c:v>
                </c:pt>
                <c:pt idx="436">
                  <c:v>0</c:v>
                </c:pt>
                <c:pt idx="437">
                  <c:v>13</c:v>
                </c:pt>
                <c:pt idx="438">
                  <c:v>13</c:v>
                </c:pt>
                <c:pt idx="439">
                  <c:v>0</c:v>
                </c:pt>
                <c:pt idx="440">
                  <c:v>0</c:v>
                </c:pt>
                <c:pt idx="441">
                  <c:v>13</c:v>
                </c:pt>
                <c:pt idx="442">
                  <c:v>13</c:v>
                </c:pt>
                <c:pt idx="443">
                  <c:v>0</c:v>
                </c:pt>
                <c:pt idx="444">
                  <c:v>0</c:v>
                </c:pt>
                <c:pt idx="445">
                  <c:v>13</c:v>
                </c:pt>
                <c:pt idx="446">
                  <c:v>13</c:v>
                </c:pt>
                <c:pt idx="447">
                  <c:v>0</c:v>
                </c:pt>
                <c:pt idx="448">
                  <c:v>0</c:v>
                </c:pt>
                <c:pt idx="449">
                  <c:v>13</c:v>
                </c:pt>
                <c:pt idx="450">
                  <c:v>13</c:v>
                </c:pt>
                <c:pt idx="451">
                  <c:v>0</c:v>
                </c:pt>
                <c:pt idx="452">
                  <c:v>0</c:v>
                </c:pt>
                <c:pt idx="453">
                  <c:v>13</c:v>
                </c:pt>
                <c:pt idx="454">
                  <c:v>13</c:v>
                </c:pt>
                <c:pt idx="455">
                  <c:v>0</c:v>
                </c:pt>
                <c:pt idx="456">
                  <c:v>0</c:v>
                </c:pt>
                <c:pt idx="457">
                  <c:v>12</c:v>
                </c:pt>
                <c:pt idx="458">
                  <c:v>12</c:v>
                </c:pt>
                <c:pt idx="459">
                  <c:v>0</c:v>
                </c:pt>
                <c:pt idx="460">
                  <c:v>0</c:v>
                </c:pt>
                <c:pt idx="461">
                  <c:v>12</c:v>
                </c:pt>
                <c:pt idx="462">
                  <c:v>12</c:v>
                </c:pt>
                <c:pt idx="463">
                  <c:v>0</c:v>
                </c:pt>
                <c:pt idx="464">
                  <c:v>0</c:v>
                </c:pt>
                <c:pt idx="465">
                  <c:v>12</c:v>
                </c:pt>
                <c:pt idx="466">
                  <c:v>12</c:v>
                </c:pt>
                <c:pt idx="467">
                  <c:v>0</c:v>
                </c:pt>
                <c:pt idx="468">
                  <c:v>0</c:v>
                </c:pt>
                <c:pt idx="469">
                  <c:v>12</c:v>
                </c:pt>
                <c:pt idx="470">
                  <c:v>12</c:v>
                </c:pt>
                <c:pt idx="471">
                  <c:v>0</c:v>
                </c:pt>
                <c:pt idx="472">
                  <c:v>0</c:v>
                </c:pt>
                <c:pt idx="473">
                  <c:v>12</c:v>
                </c:pt>
                <c:pt idx="474">
                  <c:v>12</c:v>
                </c:pt>
                <c:pt idx="475">
                  <c:v>0</c:v>
                </c:pt>
                <c:pt idx="476">
                  <c:v>0</c:v>
                </c:pt>
                <c:pt idx="477">
                  <c:v>12</c:v>
                </c:pt>
                <c:pt idx="478">
                  <c:v>12</c:v>
                </c:pt>
                <c:pt idx="479">
                  <c:v>0</c:v>
                </c:pt>
                <c:pt idx="480">
                  <c:v>0</c:v>
                </c:pt>
                <c:pt idx="481">
                  <c:v>12</c:v>
                </c:pt>
                <c:pt idx="482">
                  <c:v>12</c:v>
                </c:pt>
                <c:pt idx="483">
                  <c:v>0</c:v>
                </c:pt>
                <c:pt idx="484">
                  <c:v>0</c:v>
                </c:pt>
                <c:pt idx="485">
                  <c:v>12</c:v>
                </c:pt>
                <c:pt idx="486">
                  <c:v>12</c:v>
                </c:pt>
                <c:pt idx="487">
                  <c:v>0</c:v>
                </c:pt>
                <c:pt idx="488">
                  <c:v>0</c:v>
                </c:pt>
                <c:pt idx="489">
                  <c:v>12</c:v>
                </c:pt>
                <c:pt idx="490">
                  <c:v>12</c:v>
                </c:pt>
                <c:pt idx="491">
                  <c:v>0</c:v>
                </c:pt>
                <c:pt idx="492">
                  <c:v>0</c:v>
                </c:pt>
                <c:pt idx="493">
                  <c:v>12</c:v>
                </c:pt>
                <c:pt idx="494">
                  <c:v>12</c:v>
                </c:pt>
                <c:pt idx="495">
                  <c:v>0</c:v>
                </c:pt>
                <c:pt idx="496">
                  <c:v>0</c:v>
                </c:pt>
                <c:pt idx="497">
                  <c:v>12</c:v>
                </c:pt>
                <c:pt idx="498">
                  <c:v>12</c:v>
                </c:pt>
                <c:pt idx="499">
                  <c:v>0</c:v>
                </c:pt>
                <c:pt idx="500">
                  <c:v>0</c:v>
                </c:pt>
                <c:pt idx="501">
                  <c:v>12</c:v>
                </c:pt>
                <c:pt idx="502">
                  <c:v>12</c:v>
                </c:pt>
                <c:pt idx="503">
                  <c:v>0</c:v>
                </c:pt>
                <c:pt idx="504">
                  <c:v>0</c:v>
                </c:pt>
                <c:pt idx="505">
                  <c:v>12</c:v>
                </c:pt>
                <c:pt idx="506">
                  <c:v>12</c:v>
                </c:pt>
                <c:pt idx="507">
                  <c:v>0</c:v>
                </c:pt>
                <c:pt idx="508">
                  <c:v>0</c:v>
                </c:pt>
                <c:pt idx="509">
                  <c:v>12</c:v>
                </c:pt>
                <c:pt idx="510">
                  <c:v>12</c:v>
                </c:pt>
                <c:pt idx="511">
                  <c:v>0</c:v>
                </c:pt>
                <c:pt idx="512">
                  <c:v>0</c:v>
                </c:pt>
                <c:pt idx="513">
                  <c:v>12</c:v>
                </c:pt>
                <c:pt idx="514">
                  <c:v>12</c:v>
                </c:pt>
                <c:pt idx="515">
                  <c:v>0</c:v>
                </c:pt>
                <c:pt idx="516">
                  <c:v>0</c:v>
                </c:pt>
                <c:pt idx="517">
                  <c:v>12</c:v>
                </c:pt>
                <c:pt idx="518">
                  <c:v>12</c:v>
                </c:pt>
                <c:pt idx="519">
                  <c:v>0</c:v>
                </c:pt>
                <c:pt idx="520">
                  <c:v>0</c:v>
                </c:pt>
                <c:pt idx="521">
                  <c:v>12</c:v>
                </c:pt>
                <c:pt idx="522">
                  <c:v>12</c:v>
                </c:pt>
                <c:pt idx="523">
                  <c:v>0</c:v>
                </c:pt>
                <c:pt idx="524">
                  <c:v>0</c:v>
                </c:pt>
                <c:pt idx="525">
                  <c:v>12</c:v>
                </c:pt>
                <c:pt idx="526">
                  <c:v>12</c:v>
                </c:pt>
                <c:pt idx="527">
                  <c:v>0</c:v>
                </c:pt>
                <c:pt idx="528">
                  <c:v>0</c:v>
                </c:pt>
                <c:pt idx="529">
                  <c:v>12</c:v>
                </c:pt>
                <c:pt idx="530">
                  <c:v>12</c:v>
                </c:pt>
                <c:pt idx="531">
                  <c:v>0</c:v>
                </c:pt>
                <c:pt idx="532">
                  <c:v>0</c:v>
                </c:pt>
                <c:pt idx="533">
                  <c:v>3</c:v>
                </c:pt>
                <c:pt idx="534">
                  <c:v>3</c:v>
                </c:pt>
                <c:pt idx="535">
                  <c:v>0</c:v>
                </c:pt>
                <c:pt idx="536">
                  <c:v>0</c:v>
                </c:pt>
                <c:pt idx="537">
                  <c:v>3</c:v>
                </c:pt>
                <c:pt idx="538">
                  <c:v>3</c:v>
                </c:pt>
                <c:pt idx="539">
                  <c:v>0</c:v>
                </c:pt>
                <c:pt idx="540">
                  <c:v>0</c:v>
                </c:pt>
                <c:pt idx="541">
                  <c:v>3</c:v>
                </c:pt>
                <c:pt idx="542">
                  <c:v>3</c:v>
                </c:pt>
                <c:pt idx="543">
                  <c:v>0</c:v>
                </c:pt>
                <c:pt idx="544">
                  <c:v>0</c:v>
                </c:pt>
                <c:pt idx="545">
                  <c:v>3</c:v>
                </c:pt>
                <c:pt idx="546">
                  <c:v>3</c:v>
                </c:pt>
                <c:pt idx="547">
                  <c:v>0</c:v>
                </c:pt>
                <c:pt idx="548">
                  <c:v>0</c:v>
                </c:pt>
                <c:pt idx="549">
                  <c:v>3</c:v>
                </c:pt>
                <c:pt idx="550">
                  <c:v>3</c:v>
                </c:pt>
                <c:pt idx="551">
                  <c:v>0</c:v>
                </c:pt>
                <c:pt idx="552">
                  <c:v>0</c:v>
                </c:pt>
                <c:pt idx="553">
                  <c:v>3</c:v>
                </c:pt>
                <c:pt idx="554">
                  <c:v>3</c:v>
                </c:pt>
                <c:pt idx="555">
                  <c:v>0</c:v>
                </c:pt>
                <c:pt idx="556">
                  <c:v>0</c:v>
                </c:pt>
                <c:pt idx="557">
                  <c:v>3</c:v>
                </c:pt>
                <c:pt idx="558">
                  <c:v>3</c:v>
                </c:pt>
                <c:pt idx="559">
                  <c:v>0</c:v>
                </c:pt>
                <c:pt idx="560">
                  <c:v>0</c:v>
                </c:pt>
                <c:pt idx="561">
                  <c:v>3</c:v>
                </c:pt>
                <c:pt idx="562">
                  <c:v>3</c:v>
                </c:pt>
                <c:pt idx="563">
                  <c:v>0</c:v>
                </c:pt>
                <c:pt idx="564">
                  <c:v>0</c:v>
                </c:pt>
                <c:pt idx="565">
                  <c:v>3</c:v>
                </c:pt>
                <c:pt idx="566">
                  <c:v>3</c:v>
                </c:pt>
                <c:pt idx="567">
                  <c:v>0</c:v>
                </c:pt>
                <c:pt idx="568">
                  <c:v>0</c:v>
                </c:pt>
                <c:pt idx="569">
                  <c:v>3</c:v>
                </c:pt>
                <c:pt idx="570">
                  <c:v>3</c:v>
                </c:pt>
                <c:pt idx="571">
                  <c:v>0</c:v>
                </c:pt>
                <c:pt idx="572">
                  <c:v>0</c:v>
                </c:pt>
                <c:pt idx="573">
                  <c:v>3</c:v>
                </c:pt>
                <c:pt idx="574">
                  <c:v>3</c:v>
                </c:pt>
                <c:pt idx="575">
                  <c:v>0</c:v>
                </c:pt>
                <c:pt idx="576">
                  <c:v>0</c:v>
                </c:pt>
                <c:pt idx="577">
                  <c:v>3</c:v>
                </c:pt>
                <c:pt idx="578">
                  <c:v>3</c:v>
                </c:pt>
                <c:pt idx="579">
                  <c:v>0</c:v>
                </c:pt>
                <c:pt idx="580">
                  <c:v>0</c:v>
                </c:pt>
                <c:pt idx="581">
                  <c:v>3</c:v>
                </c:pt>
                <c:pt idx="582">
                  <c:v>3</c:v>
                </c:pt>
                <c:pt idx="583">
                  <c:v>0</c:v>
                </c:pt>
                <c:pt idx="584">
                  <c:v>0</c:v>
                </c:pt>
                <c:pt idx="585">
                  <c:v>3</c:v>
                </c:pt>
                <c:pt idx="586">
                  <c:v>3</c:v>
                </c:pt>
                <c:pt idx="587">
                  <c:v>0</c:v>
                </c:pt>
                <c:pt idx="588">
                  <c:v>0</c:v>
                </c:pt>
                <c:pt idx="589">
                  <c:v>3</c:v>
                </c:pt>
                <c:pt idx="590">
                  <c:v>3</c:v>
                </c:pt>
                <c:pt idx="591">
                  <c:v>0</c:v>
                </c:pt>
                <c:pt idx="592">
                  <c:v>0</c:v>
                </c:pt>
                <c:pt idx="593">
                  <c:v>3</c:v>
                </c:pt>
                <c:pt idx="594">
                  <c:v>3</c:v>
                </c:pt>
                <c:pt idx="595">
                  <c:v>0</c:v>
                </c:pt>
                <c:pt idx="596">
                  <c:v>0</c:v>
                </c:pt>
                <c:pt idx="597">
                  <c:v>3</c:v>
                </c:pt>
                <c:pt idx="598">
                  <c:v>3</c:v>
                </c:pt>
                <c:pt idx="599">
                  <c:v>0</c:v>
                </c:pt>
                <c:pt idx="600">
                  <c:v>0</c:v>
                </c:pt>
                <c:pt idx="601">
                  <c:v>3</c:v>
                </c:pt>
                <c:pt idx="602">
                  <c:v>3</c:v>
                </c:pt>
                <c:pt idx="603">
                  <c:v>0</c:v>
                </c:pt>
                <c:pt idx="604">
                  <c:v>0</c:v>
                </c:pt>
                <c:pt idx="605">
                  <c:v>3</c:v>
                </c:pt>
                <c:pt idx="606">
                  <c:v>3</c:v>
                </c:pt>
                <c:pt idx="607">
                  <c:v>0</c:v>
                </c:pt>
                <c:pt idx="608">
                  <c:v>0</c:v>
                </c:pt>
                <c:pt idx="609">
                  <c:v>2</c:v>
                </c:pt>
                <c:pt idx="610">
                  <c:v>2</c:v>
                </c:pt>
                <c:pt idx="611">
                  <c:v>0</c:v>
                </c:pt>
                <c:pt idx="612">
                  <c:v>0</c:v>
                </c:pt>
                <c:pt idx="613">
                  <c:v>2</c:v>
                </c:pt>
                <c:pt idx="614">
                  <c:v>2</c:v>
                </c:pt>
                <c:pt idx="615">
                  <c:v>0</c:v>
                </c:pt>
                <c:pt idx="616">
                  <c:v>0</c:v>
                </c:pt>
                <c:pt idx="617">
                  <c:v>2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2</c:v>
                </c:pt>
                <c:pt idx="622">
                  <c:v>2</c:v>
                </c:pt>
                <c:pt idx="623">
                  <c:v>0</c:v>
                </c:pt>
                <c:pt idx="624">
                  <c:v>0</c:v>
                </c:pt>
                <c:pt idx="625">
                  <c:v>2</c:v>
                </c:pt>
                <c:pt idx="626">
                  <c:v>2</c:v>
                </c:pt>
                <c:pt idx="627">
                  <c:v>0</c:v>
                </c:pt>
                <c:pt idx="628">
                  <c:v>0</c:v>
                </c:pt>
                <c:pt idx="629">
                  <c:v>2</c:v>
                </c:pt>
                <c:pt idx="630">
                  <c:v>2</c:v>
                </c:pt>
                <c:pt idx="631">
                  <c:v>0</c:v>
                </c:pt>
                <c:pt idx="632">
                  <c:v>0</c:v>
                </c:pt>
                <c:pt idx="633">
                  <c:v>2</c:v>
                </c:pt>
                <c:pt idx="634">
                  <c:v>2</c:v>
                </c:pt>
                <c:pt idx="635">
                  <c:v>0</c:v>
                </c:pt>
                <c:pt idx="636">
                  <c:v>0</c:v>
                </c:pt>
                <c:pt idx="637">
                  <c:v>2</c:v>
                </c:pt>
                <c:pt idx="638">
                  <c:v>2</c:v>
                </c:pt>
                <c:pt idx="639">
                  <c:v>0</c:v>
                </c:pt>
                <c:pt idx="640">
                  <c:v>0</c:v>
                </c:pt>
                <c:pt idx="641">
                  <c:v>2</c:v>
                </c:pt>
                <c:pt idx="642">
                  <c:v>2</c:v>
                </c:pt>
                <c:pt idx="643">
                  <c:v>0</c:v>
                </c:pt>
                <c:pt idx="644">
                  <c:v>0</c:v>
                </c:pt>
                <c:pt idx="645">
                  <c:v>2</c:v>
                </c:pt>
                <c:pt idx="646">
                  <c:v>2</c:v>
                </c:pt>
                <c:pt idx="647">
                  <c:v>0</c:v>
                </c:pt>
                <c:pt idx="648">
                  <c:v>0</c:v>
                </c:pt>
                <c:pt idx="649">
                  <c:v>2</c:v>
                </c:pt>
                <c:pt idx="650">
                  <c:v>2</c:v>
                </c:pt>
                <c:pt idx="651">
                  <c:v>0</c:v>
                </c:pt>
                <c:pt idx="652">
                  <c:v>0</c:v>
                </c:pt>
                <c:pt idx="653">
                  <c:v>2</c:v>
                </c:pt>
                <c:pt idx="654">
                  <c:v>2</c:v>
                </c:pt>
                <c:pt idx="655">
                  <c:v>0</c:v>
                </c:pt>
                <c:pt idx="656">
                  <c:v>0</c:v>
                </c:pt>
                <c:pt idx="657">
                  <c:v>2</c:v>
                </c:pt>
                <c:pt idx="658">
                  <c:v>2</c:v>
                </c:pt>
                <c:pt idx="659">
                  <c:v>0</c:v>
                </c:pt>
                <c:pt idx="660">
                  <c:v>0</c:v>
                </c:pt>
                <c:pt idx="661">
                  <c:v>2</c:v>
                </c:pt>
                <c:pt idx="662">
                  <c:v>2</c:v>
                </c:pt>
                <c:pt idx="663">
                  <c:v>0</c:v>
                </c:pt>
                <c:pt idx="664">
                  <c:v>0</c:v>
                </c:pt>
                <c:pt idx="665">
                  <c:v>2</c:v>
                </c:pt>
                <c:pt idx="666">
                  <c:v>2</c:v>
                </c:pt>
                <c:pt idx="667">
                  <c:v>0</c:v>
                </c:pt>
                <c:pt idx="668">
                  <c:v>0</c:v>
                </c:pt>
                <c:pt idx="669">
                  <c:v>2</c:v>
                </c:pt>
                <c:pt idx="670">
                  <c:v>2</c:v>
                </c:pt>
                <c:pt idx="671">
                  <c:v>0</c:v>
                </c:pt>
                <c:pt idx="672">
                  <c:v>0</c:v>
                </c:pt>
                <c:pt idx="673">
                  <c:v>2</c:v>
                </c:pt>
                <c:pt idx="674">
                  <c:v>2</c:v>
                </c:pt>
                <c:pt idx="675">
                  <c:v>0</c:v>
                </c:pt>
                <c:pt idx="676">
                  <c:v>0</c:v>
                </c:pt>
                <c:pt idx="677">
                  <c:v>2</c:v>
                </c:pt>
                <c:pt idx="678">
                  <c:v>2</c:v>
                </c:pt>
                <c:pt idx="679">
                  <c:v>0</c:v>
                </c:pt>
                <c:pt idx="680">
                  <c:v>0</c:v>
                </c:pt>
                <c:pt idx="681">
                  <c:v>2</c:v>
                </c:pt>
                <c:pt idx="682">
                  <c:v>2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1</c:v>
                </c:pt>
                <c:pt idx="762">
                  <c:v>1</c:v>
                </c:pt>
                <c:pt idx="763">
                  <c:v>0</c:v>
                </c:pt>
                <c:pt idx="764">
                  <c:v>0</c:v>
                </c:pt>
                <c:pt idx="765">
                  <c:v>1</c:v>
                </c:pt>
                <c:pt idx="766">
                  <c:v>1</c:v>
                </c:pt>
                <c:pt idx="767">
                  <c:v>0</c:v>
                </c:pt>
                <c:pt idx="768">
                  <c:v>0</c:v>
                </c:pt>
                <c:pt idx="769">
                  <c:v>1</c:v>
                </c:pt>
                <c:pt idx="770">
                  <c:v>1</c:v>
                </c:pt>
                <c:pt idx="771">
                  <c:v>0</c:v>
                </c:pt>
                <c:pt idx="772">
                  <c:v>0</c:v>
                </c:pt>
                <c:pt idx="773">
                  <c:v>1</c:v>
                </c:pt>
                <c:pt idx="774">
                  <c:v>1</c:v>
                </c:pt>
                <c:pt idx="775">
                  <c:v>0</c:v>
                </c:pt>
                <c:pt idx="776">
                  <c:v>0</c:v>
                </c:pt>
                <c:pt idx="777">
                  <c:v>1</c:v>
                </c:pt>
                <c:pt idx="778">
                  <c:v>1</c:v>
                </c:pt>
                <c:pt idx="779">
                  <c:v>0</c:v>
                </c:pt>
                <c:pt idx="780">
                  <c:v>0</c:v>
                </c:pt>
                <c:pt idx="781">
                  <c:v>1</c:v>
                </c:pt>
                <c:pt idx="782">
                  <c:v>1</c:v>
                </c:pt>
                <c:pt idx="783">
                  <c:v>0</c:v>
                </c:pt>
                <c:pt idx="784">
                  <c:v>0</c:v>
                </c:pt>
                <c:pt idx="785">
                  <c:v>1</c:v>
                </c:pt>
                <c:pt idx="786">
                  <c:v>1</c:v>
                </c:pt>
                <c:pt idx="787">
                  <c:v>0</c:v>
                </c:pt>
                <c:pt idx="788">
                  <c:v>0</c:v>
                </c:pt>
                <c:pt idx="789">
                  <c:v>1</c:v>
                </c:pt>
                <c:pt idx="790">
                  <c:v>1</c:v>
                </c:pt>
                <c:pt idx="791">
                  <c:v>0</c:v>
                </c:pt>
                <c:pt idx="792">
                  <c:v>0</c:v>
                </c:pt>
                <c:pt idx="793">
                  <c:v>1</c:v>
                </c:pt>
                <c:pt idx="794">
                  <c:v>1</c:v>
                </c:pt>
                <c:pt idx="795">
                  <c:v>0</c:v>
                </c:pt>
                <c:pt idx="796">
                  <c:v>0</c:v>
                </c:pt>
                <c:pt idx="797">
                  <c:v>1</c:v>
                </c:pt>
                <c:pt idx="798">
                  <c:v>1</c:v>
                </c:pt>
                <c:pt idx="799">
                  <c:v>0</c:v>
                </c:pt>
                <c:pt idx="800">
                  <c:v>0</c:v>
                </c:pt>
                <c:pt idx="801">
                  <c:v>1</c:v>
                </c:pt>
                <c:pt idx="802">
                  <c:v>1</c:v>
                </c:pt>
                <c:pt idx="803">
                  <c:v>0</c:v>
                </c:pt>
                <c:pt idx="804">
                  <c:v>0</c:v>
                </c:pt>
                <c:pt idx="805">
                  <c:v>1</c:v>
                </c:pt>
                <c:pt idx="806">
                  <c:v>1</c:v>
                </c:pt>
                <c:pt idx="807">
                  <c:v>0</c:v>
                </c:pt>
                <c:pt idx="808">
                  <c:v>0</c:v>
                </c:pt>
                <c:pt idx="809">
                  <c:v>1</c:v>
                </c:pt>
                <c:pt idx="810">
                  <c:v>1</c:v>
                </c:pt>
                <c:pt idx="811">
                  <c:v>0</c:v>
                </c:pt>
                <c:pt idx="812">
                  <c:v>0</c:v>
                </c:pt>
                <c:pt idx="813">
                  <c:v>1</c:v>
                </c:pt>
                <c:pt idx="814">
                  <c:v>1</c:v>
                </c:pt>
                <c:pt idx="815">
                  <c:v>0</c:v>
                </c:pt>
                <c:pt idx="816">
                  <c:v>0</c:v>
                </c:pt>
                <c:pt idx="817">
                  <c:v>1</c:v>
                </c:pt>
                <c:pt idx="818">
                  <c:v>1</c:v>
                </c:pt>
                <c:pt idx="819">
                  <c:v>0</c:v>
                </c:pt>
                <c:pt idx="820">
                  <c:v>0</c:v>
                </c:pt>
                <c:pt idx="821">
                  <c:v>1</c:v>
                </c:pt>
                <c:pt idx="822">
                  <c:v>1</c:v>
                </c:pt>
                <c:pt idx="823">
                  <c:v>0</c:v>
                </c:pt>
                <c:pt idx="824">
                  <c:v>0</c:v>
                </c:pt>
                <c:pt idx="825">
                  <c:v>1</c:v>
                </c:pt>
                <c:pt idx="826">
                  <c:v>1</c:v>
                </c:pt>
                <c:pt idx="827">
                  <c:v>0</c:v>
                </c:pt>
                <c:pt idx="828">
                  <c:v>0</c:v>
                </c:pt>
                <c:pt idx="829">
                  <c:v>1</c:v>
                </c:pt>
                <c:pt idx="830">
                  <c:v>1</c:v>
                </c:pt>
                <c:pt idx="831">
                  <c:v>0</c:v>
                </c:pt>
                <c:pt idx="832">
                  <c:v>0</c:v>
                </c:pt>
                <c:pt idx="833">
                  <c:v>1</c:v>
                </c:pt>
                <c:pt idx="834">
                  <c:v>1</c:v>
                </c:pt>
                <c:pt idx="835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Histogram!$B$44:$B$77</c:f>
              <c:numCache>
                <c:formatCode>General</c:formatCode>
                <c:ptCount val="34"/>
                <c:pt idx="0">
                  <c:v>414000.00000000233</c:v>
                </c:pt>
                <c:pt idx="1">
                  <c:v>414000.00000000233</c:v>
                </c:pt>
                <c:pt idx="2">
                  <c:v>3285454.5454545477</c:v>
                </c:pt>
                <c:pt idx="3">
                  <c:v>3285454.5454545477</c:v>
                </c:pt>
                <c:pt idx="4">
                  <c:v>3285454.5454545477</c:v>
                </c:pt>
                <c:pt idx="5">
                  <c:v>6156909.0909090936</c:v>
                </c:pt>
                <c:pt idx="6">
                  <c:v>6156909.0909090936</c:v>
                </c:pt>
                <c:pt idx="7">
                  <c:v>6156909.0909090936</c:v>
                </c:pt>
                <c:pt idx="8">
                  <c:v>9028363.6363636386</c:v>
                </c:pt>
                <c:pt idx="9">
                  <c:v>9028363.6363636386</c:v>
                </c:pt>
                <c:pt idx="10">
                  <c:v>9028363.6363636386</c:v>
                </c:pt>
                <c:pt idx="11">
                  <c:v>11899818.181818184</c:v>
                </c:pt>
                <c:pt idx="12">
                  <c:v>11899818.181818184</c:v>
                </c:pt>
                <c:pt idx="13">
                  <c:v>11899818.181818184</c:v>
                </c:pt>
                <c:pt idx="14">
                  <c:v>14771272.72727273</c:v>
                </c:pt>
                <c:pt idx="15">
                  <c:v>14771272.72727273</c:v>
                </c:pt>
                <c:pt idx="16">
                  <c:v>14771272.72727273</c:v>
                </c:pt>
                <c:pt idx="17">
                  <c:v>17642727.272727273</c:v>
                </c:pt>
                <c:pt idx="18">
                  <c:v>17642727.272727273</c:v>
                </c:pt>
                <c:pt idx="19">
                  <c:v>17642727.272727273</c:v>
                </c:pt>
                <c:pt idx="20">
                  <c:v>20514181.81818182</c:v>
                </c:pt>
                <c:pt idx="21">
                  <c:v>20514181.81818182</c:v>
                </c:pt>
                <c:pt idx="22">
                  <c:v>20514181.81818182</c:v>
                </c:pt>
                <c:pt idx="23">
                  <c:v>23385636.363636367</c:v>
                </c:pt>
                <c:pt idx="24">
                  <c:v>23385636.363636367</c:v>
                </c:pt>
                <c:pt idx="25">
                  <c:v>23385636.363636367</c:v>
                </c:pt>
                <c:pt idx="26">
                  <c:v>26257090.90909091</c:v>
                </c:pt>
                <c:pt idx="27">
                  <c:v>26257090.90909091</c:v>
                </c:pt>
                <c:pt idx="28">
                  <c:v>26257090.90909091</c:v>
                </c:pt>
                <c:pt idx="29">
                  <c:v>29128545.454545457</c:v>
                </c:pt>
                <c:pt idx="30">
                  <c:v>29128545.454545457</c:v>
                </c:pt>
                <c:pt idx="31">
                  <c:v>29128545.454545457</c:v>
                </c:pt>
                <c:pt idx="32">
                  <c:v>32000000</c:v>
                </c:pt>
                <c:pt idx="33">
                  <c:v>32000000</c:v>
                </c:pt>
              </c:numCache>
            </c:numRef>
          </c:xVal>
          <c:yVal>
            <c:numRef>
              <c:f>Histogram!$C$44:$C$77</c:f>
              <c:numCache>
                <c:formatCode>General</c:formatCode>
                <c:ptCount val="34"/>
                <c:pt idx="0">
                  <c:v>0</c:v>
                </c:pt>
                <c:pt idx="1">
                  <c:v>587</c:v>
                </c:pt>
                <c:pt idx="2">
                  <c:v>587</c:v>
                </c:pt>
                <c:pt idx="3">
                  <c:v>0</c:v>
                </c:pt>
                <c:pt idx="4">
                  <c:v>111</c:v>
                </c:pt>
                <c:pt idx="5">
                  <c:v>111</c:v>
                </c:pt>
                <c:pt idx="6">
                  <c:v>0</c:v>
                </c:pt>
                <c:pt idx="7">
                  <c:v>54</c:v>
                </c:pt>
                <c:pt idx="8">
                  <c:v>54</c:v>
                </c:pt>
                <c:pt idx="9">
                  <c:v>0</c:v>
                </c:pt>
                <c:pt idx="10">
                  <c:v>26</c:v>
                </c:pt>
                <c:pt idx="11">
                  <c:v>26</c:v>
                </c:pt>
                <c:pt idx="12">
                  <c:v>0</c:v>
                </c:pt>
                <c:pt idx="13">
                  <c:v>34</c:v>
                </c:pt>
                <c:pt idx="14">
                  <c:v>34</c:v>
                </c:pt>
                <c:pt idx="15">
                  <c:v>0</c:v>
                </c:pt>
                <c:pt idx="16">
                  <c:v>13</c:v>
                </c:pt>
                <c:pt idx="17">
                  <c:v>13</c:v>
                </c:pt>
                <c:pt idx="18">
                  <c:v>0</c:v>
                </c:pt>
                <c:pt idx="19">
                  <c:v>12</c:v>
                </c:pt>
                <c:pt idx="20">
                  <c:v>12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57728"/>
        <c:axId val="162859648"/>
      </c:scatterChart>
      <c:valAx>
        <c:axId val="162857728"/>
        <c:scaling>
          <c:orientation val="minMax"/>
          <c:max val="35000000"/>
          <c:min val="0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n-US"/>
          </a:p>
        </c:txPr>
        <c:crossAx val="162859648"/>
        <c:crosses val="autoZero"/>
        <c:crossBetween val="midCat"/>
        <c:majorUnit val="5000000"/>
      </c:valAx>
      <c:valAx>
        <c:axId val="1628596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162857728"/>
        <c:crossesAt val="-50000"/>
        <c:crossBetween val="midCat"/>
      </c:valAx>
      <c:spPr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/>
              <a:t>Box-Whisker Plot of Salary / Baseball 2011 Data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7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8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9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0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1"/>
            <c:marker>
              <c:symbol val="none"/>
            </c:marker>
            <c:bubble3D val="0"/>
            <c:spPr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2"/>
            <c:marker>
              <c:symbol val="none"/>
            </c:marker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marker>
              <c:symbol val="star"/>
              <c:size val="4"/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4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5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6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7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8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19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0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1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2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3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4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5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0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1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2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3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4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5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6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7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8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dPt>
            <c:idx val="269"/>
            <c:marker>
              <c:spPr>
                <a:noFill/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xVal>
            <c:numRef>
              <c:f>'Box-Whisker Plot'!$B$47:$B$316</c:f>
              <c:numCache>
                <c:formatCode>General</c:formatCode>
                <c:ptCount val="270"/>
                <c:pt idx="0">
                  <c:v>1175000</c:v>
                </c:pt>
                <c:pt idx="1">
                  <c:v>430150</c:v>
                </c:pt>
                <c:pt idx="2">
                  <c:v>430150</c:v>
                </c:pt>
                <c:pt idx="3">
                  <c:v>414000</c:v>
                </c:pt>
                <c:pt idx="4">
                  <c:v>430150</c:v>
                </c:pt>
                <c:pt idx="5">
                  <c:v>430150</c:v>
                </c:pt>
                <c:pt idx="6">
                  <c:v>4312500</c:v>
                </c:pt>
                <c:pt idx="7">
                  <c:v>4312500</c:v>
                </c:pt>
                <c:pt idx="8">
                  <c:v>10000000</c:v>
                </c:pt>
                <c:pt idx="9">
                  <c:v>4312500</c:v>
                </c:pt>
                <c:pt idx="10">
                  <c:v>4312500</c:v>
                </c:pt>
                <c:pt idx="11">
                  <c:v>1175000</c:v>
                </c:pt>
                <c:pt idx="12">
                  <c:v>1175000</c:v>
                </c:pt>
                <c:pt idx="13">
                  <c:v>3305054.6749703442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16000000</c:v>
                </c:pt>
                <c:pt idx="79">
                  <c:v>16174974</c:v>
                </c:pt>
                <c:pt idx="80">
                  <c:v>16317774</c:v>
                </c:pt>
                <c:pt idx="81">
                  <c:v>16500000</c:v>
                </c:pt>
                <c:pt idx="82">
                  <c:v>17000000</c:v>
                </c:pt>
                <c:pt idx="83">
                  <c:v>18000000</c:v>
                </c:pt>
                <c:pt idx="84">
                  <c:v>18125000</c:v>
                </c:pt>
                <c:pt idx="85">
                  <c:v>18500000</c:v>
                </c:pt>
                <c:pt idx="86">
                  <c:v>18875000</c:v>
                </c:pt>
                <c:pt idx="87">
                  <c:v>19000000</c:v>
                </c:pt>
                <c:pt idx="88">
                  <c:v>19325436</c:v>
                </c:pt>
                <c:pt idx="89">
                  <c:v>20000000</c:v>
                </c:pt>
                <c:pt idx="90">
                  <c:v>20275000</c:v>
                </c:pt>
                <c:pt idx="91">
                  <c:v>21644707</c:v>
                </c:pt>
                <c:pt idx="92">
                  <c:v>23000000</c:v>
                </c:pt>
                <c:pt idx="93">
                  <c:v>23125000</c:v>
                </c:pt>
                <c:pt idx="94">
                  <c:v>24285714</c:v>
                </c:pt>
                <c:pt idx="95">
                  <c:v>26187500</c:v>
                </c:pt>
                <c:pt idx="96">
                  <c:v>32000000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10333333</c:v>
                </c:pt>
                <c:pt idx="207">
                  <c:v>10500000</c:v>
                </c:pt>
                <c:pt idx="208">
                  <c:v>10571428</c:v>
                </c:pt>
                <c:pt idx="209">
                  <c:v>10600000</c:v>
                </c:pt>
                <c:pt idx="210">
                  <c:v>11000000</c:v>
                </c:pt>
                <c:pt idx="211">
                  <c:v>11250000</c:v>
                </c:pt>
                <c:pt idx="212">
                  <c:v>11437500</c:v>
                </c:pt>
                <c:pt idx="213">
                  <c:v>11700000</c:v>
                </c:pt>
                <c:pt idx="214">
                  <c:v>11765724</c:v>
                </c:pt>
                <c:pt idx="215">
                  <c:v>12000000</c:v>
                </c:pt>
                <c:pt idx="216">
                  <c:v>12125000</c:v>
                </c:pt>
                <c:pt idx="217">
                  <c:v>12166666</c:v>
                </c:pt>
                <c:pt idx="218">
                  <c:v>12187500</c:v>
                </c:pt>
                <c:pt idx="219">
                  <c:v>12250000</c:v>
                </c:pt>
                <c:pt idx="220">
                  <c:v>12500000</c:v>
                </c:pt>
                <c:pt idx="221">
                  <c:v>12750000</c:v>
                </c:pt>
                <c:pt idx="222">
                  <c:v>12850000</c:v>
                </c:pt>
                <c:pt idx="223">
                  <c:v>12922231</c:v>
                </c:pt>
                <c:pt idx="224">
                  <c:v>13000000</c:v>
                </c:pt>
                <c:pt idx="225">
                  <c:v>13100000</c:v>
                </c:pt>
                <c:pt idx="226">
                  <c:v>13500000</c:v>
                </c:pt>
                <c:pt idx="227">
                  <c:v>13600000</c:v>
                </c:pt>
                <c:pt idx="228">
                  <c:v>14000000</c:v>
                </c:pt>
                <c:pt idx="229">
                  <c:v>14250000</c:v>
                </c:pt>
                <c:pt idx="230">
                  <c:v>14259403</c:v>
                </c:pt>
                <c:pt idx="231">
                  <c:v>14500000</c:v>
                </c:pt>
                <c:pt idx="232">
                  <c:v>14508395</c:v>
                </c:pt>
                <c:pt idx="233">
                  <c:v>14600000</c:v>
                </c:pt>
                <c:pt idx="234">
                  <c:v>14729364</c:v>
                </c:pt>
                <c:pt idx="235">
                  <c:v>14857142</c:v>
                </c:pt>
                <c:pt idx="236">
                  <c:v>14911700</c:v>
                </c:pt>
                <c:pt idx="237">
                  <c:v>15000000</c:v>
                </c:pt>
                <c:pt idx="238">
                  <c:v>15285714</c:v>
                </c:pt>
                <c:pt idx="239">
                  <c:v>15500000</c:v>
                </c:pt>
                <c:pt idx="240">
                  <c:v>15950000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</c:numCache>
            </c:numRef>
          </c:xVal>
          <c:yVal>
            <c:numRef>
              <c:f>'Box-Whisker Plot'!$C$47:$C$316</c:f>
              <c:numCache>
                <c:formatCode>General</c:formatCode>
                <c:ptCount val="270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7</c:v>
                </c:pt>
                <c:pt idx="218">
                  <c:v>7</c:v>
                </c:pt>
                <c:pt idx="219">
                  <c:v>7</c:v>
                </c:pt>
                <c:pt idx="220">
                  <c:v>7</c:v>
                </c:pt>
                <c:pt idx="221">
                  <c:v>7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7</c:v>
                </c:pt>
                <c:pt idx="226">
                  <c:v>7</c:v>
                </c:pt>
                <c:pt idx="227">
                  <c:v>7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7</c:v>
                </c:pt>
                <c:pt idx="249">
                  <c:v>7</c:v>
                </c:pt>
                <c:pt idx="250">
                  <c:v>7</c:v>
                </c:pt>
                <c:pt idx="251">
                  <c:v>7</c:v>
                </c:pt>
                <c:pt idx="252">
                  <c:v>7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7</c:v>
                </c:pt>
                <c:pt idx="257">
                  <c:v>7</c:v>
                </c:pt>
                <c:pt idx="258">
                  <c:v>7</c:v>
                </c:pt>
                <c:pt idx="259">
                  <c:v>7</c:v>
                </c:pt>
                <c:pt idx="260">
                  <c:v>7</c:v>
                </c:pt>
                <c:pt idx="261">
                  <c:v>7</c:v>
                </c:pt>
                <c:pt idx="262">
                  <c:v>7</c:v>
                </c:pt>
                <c:pt idx="263">
                  <c:v>7</c:v>
                </c:pt>
                <c:pt idx="264">
                  <c:v>7</c:v>
                </c:pt>
                <c:pt idx="265">
                  <c:v>7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268352"/>
        <c:axId val="125269888"/>
      </c:scatterChart>
      <c:valAx>
        <c:axId val="12526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n-US"/>
          </a:p>
        </c:txPr>
        <c:crossAx val="125269888"/>
        <c:crosses val="autoZero"/>
        <c:crossBetween val="midCat"/>
      </c:valAx>
      <c:valAx>
        <c:axId val="125269888"/>
        <c:scaling>
          <c:orientation val="minMax"/>
          <c:max val="10"/>
          <c:min val="3"/>
        </c:scaling>
        <c:delete val="1"/>
        <c:axPos val="l"/>
        <c:numFmt formatCode="General" sourceLinked="1"/>
        <c:majorTickMark val="out"/>
        <c:minorTickMark val="none"/>
        <c:tickLblPos val="nextTo"/>
        <c:crossAx val="125268352"/>
        <c:crosses val="autoZero"/>
        <c:crossBetween val="midCat"/>
      </c:valAx>
    </c:plotArea>
    <c:plotVisOnly val="1"/>
    <c:dispBlanksAs val="gap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9525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609600" y="190500"/>
          <a:ext cx="1228725" cy="390525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USA Today</a:t>
          </a:r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20</xdr:row>
      <xdr:rowOff>190499</xdr:rowOff>
    </xdr:from>
    <xdr:to>
      <xdr:col>3</xdr:col>
      <xdr:colOff>304800</xdr:colOff>
      <xdr:row>27</xdr:row>
      <xdr:rowOff>142874</xdr:rowOff>
    </xdr:to>
    <xdr:sp macro="" textlink="">
      <xdr:nvSpPr>
        <xdr:cNvPr id="2" name="TextBox 1"/>
        <xdr:cNvSpPr txBox="1"/>
      </xdr:nvSpPr>
      <xdr:spPr>
        <a:xfrm>
          <a:off x="419100" y="4000499"/>
          <a:ext cx="2514600" cy="1285875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Excel has all of the summary functions built</a:t>
          </a:r>
          <a:r>
            <a:rPr lang="en-US" sz="1100" baseline="0"/>
            <a:t> in, but it's a lot quicker to get these summary measures with StatTools. Note how the values in the range C9:C20 permit copying in column B.</a:t>
          </a:r>
          <a:endParaRPr lang="en-US" sz="1100"/>
        </a:p>
      </xdr:txBody>
    </xdr:sp>
    <xdr:clientData/>
  </xdr:twoCellAnchor>
  <xdr:twoCellAnchor>
    <xdr:from>
      <xdr:col>4</xdr:col>
      <xdr:colOff>9525</xdr:colOff>
      <xdr:row>21</xdr:row>
      <xdr:rowOff>104775</xdr:rowOff>
    </xdr:from>
    <xdr:to>
      <xdr:col>5</xdr:col>
      <xdr:colOff>1076325</xdr:colOff>
      <xdr:row>26</xdr:row>
      <xdr:rowOff>66675</xdr:rowOff>
    </xdr:to>
    <xdr:sp macro="" textlink="">
      <xdr:nvSpPr>
        <xdr:cNvPr id="3" name="TextBox 2"/>
        <xdr:cNvSpPr txBox="1"/>
      </xdr:nvSpPr>
      <xdr:spPr>
        <a:xfrm>
          <a:off x="3552825" y="4105275"/>
          <a:ext cx="2619375" cy="91440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Note how concatenation is used in the COUNTIF formulas in the range F14:F18. The literal part (&lt;) is concatenated with a</a:t>
          </a:r>
          <a:r>
            <a:rPr lang="en-US" sz="1100" baseline="0"/>
            <a:t> cell reference.</a:t>
          </a:r>
          <a:endParaRPr lang="en-US" sz="1100"/>
        </a:p>
      </xdr:txBody>
    </xdr:sp>
    <xdr:clientData/>
  </xdr:twoCellAnchor>
  <xdr:twoCellAnchor>
    <xdr:from>
      <xdr:col>7</xdr:col>
      <xdr:colOff>904874</xdr:colOff>
      <xdr:row>6</xdr:row>
      <xdr:rowOff>0</xdr:rowOff>
    </xdr:from>
    <xdr:to>
      <xdr:col>10</xdr:col>
      <xdr:colOff>904874</xdr:colOff>
      <xdr:row>12</xdr:row>
      <xdr:rowOff>19050</xdr:rowOff>
    </xdr:to>
    <xdr:sp macro="" textlink="">
      <xdr:nvSpPr>
        <xdr:cNvPr id="4" name="TextBox 3"/>
        <xdr:cNvSpPr txBox="1"/>
      </xdr:nvSpPr>
      <xdr:spPr>
        <a:xfrm>
          <a:off x="8258174" y="1143000"/>
          <a:ext cx="2924175" cy="116205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Due to the skewness, the percentages in column O,</a:t>
          </a:r>
          <a:r>
            <a:rPr lang="en-US" sz="1100" baseline="0"/>
            <a:t> especially the first one, are not quite what the empirical rules suggest, but remember that the empirical rules hold best when the distribution is symmetric.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13</xdr:row>
      <xdr:rowOff>171450</xdr:rowOff>
    </xdr:from>
    <xdr:to>
      <xdr:col>6</xdr:col>
      <xdr:colOff>466725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76200</xdr:rowOff>
    </xdr:from>
    <xdr:to>
      <xdr:col>16</xdr:col>
      <xdr:colOff>474979</xdr:colOff>
      <xdr:row>18</xdr:row>
      <xdr:rowOff>114300</xdr:rowOff>
    </xdr:to>
    <xdr:sp macro="" textlink="">
      <xdr:nvSpPr>
        <xdr:cNvPr id="4" name="TextBox 3"/>
        <xdr:cNvSpPr txBox="1"/>
      </xdr:nvSpPr>
      <xdr:spPr>
        <a:xfrm>
          <a:off x="7067550" y="647700"/>
          <a:ext cx="4113529" cy="289560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Here is a way to</a:t>
          </a:r>
          <a:r>
            <a:rPr lang="en-US" sz="1100" baseline="0"/>
            <a:t> create a histogram with Excel tools only. It is tedious, but pretty easy.</a:t>
          </a:r>
        </a:p>
        <a:p>
          <a:endParaRPr lang="en-US" sz="1100" baseline="0"/>
        </a:p>
        <a:p>
          <a:r>
            <a:rPr lang="en-US" sz="1100" baseline="0"/>
            <a:t>1. Designate the information about bins in columns A-D.</a:t>
          </a:r>
        </a:p>
        <a:p>
          <a:endParaRPr lang="en-US" sz="1100" baseline="0"/>
        </a:p>
        <a:p>
          <a:r>
            <a:rPr lang="en-US" sz="1100" baseline="0"/>
            <a:t>2. Use COUNTIF functions to create the counts in column E. (Alternatively, you can use the COUNTIFS function in column G or the FREQUENCY function in column H.)</a:t>
          </a:r>
        </a:p>
        <a:p>
          <a:endParaRPr lang="en-US" sz="1100" baseline="0"/>
        </a:p>
        <a:p>
          <a:r>
            <a:rPr lang="en-US" sz="1100" baseline="0"/>
            <a:t>3. Create a column chart of the counts. (To get it as shown, apply the mid points in column D for the horizontal axis labels. Then right-click a bar and select Format Data Series. From the resulting dialog box, make sure the gaps between bars are 0, and make sure the border color for the bars is black.)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19</xdr:row>
      <xdr:rowOff>95250</xdr:rowOff>
    </xdr:from>
    <xdr:to>
      <xdr:col>5</xdr:col>
      <xdr:colOff>600075</xdr:colOff>
      <xdr:row>36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10</xdr:col>
      <xdr:colOff>171450</xdr:colOff>
      <xdr:row>26</xdr:row>
      <xdr:rowOff>171450</xdr:rowOff>
    </xdr:to>
    <xdr:sp macro="" textlink="">
      <xdr:nvSpPr>
        <xdr:cNvPr id="3" name="TextBox 2"/>
        <xdr:cNvSpPr txBox="1"/>
      </xdr:nvSpPr>
      <xdr:spPr>
        <a:xfrm>
          <a:off x="5934075" y="4257675"/>
          <a:ext cx="2714625" cy="74295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This histogram and box plot</a:t>
          </a:r>
          <a:r>
            <a:rPr lang="en-US" sz="1100" baseline="0"/>
            <a:t> on the next sheet tell the most important story: These salaries are heavily skewed to the right.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6</xdr:row>
      <xdr:rowOff>0</xdr:rowOff>
    </xdr:from>
    <xdr:to>
      <xdr:col>5</xdr:col>
      <xdr:colOff>600075</xdr:colOff>
      <xdr:row>22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4</xdr:col>
      <xdr:colOff>38100</xdr:colOff>
      <xdr:row>40</xdr:row>
      <xdr:rowOff>95250</xdr:rowOff>
    </xdr:to>
    <xdr:pic>
      <xdr:nvPicPr>
        <xdr:cNvPr id="3" name="BoxPlotKeyEN" descr="boxplot_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5"/>
          <a:ext cx="34290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8</xdr:col>
      <xdr:colOff>581025</xdr:colOff>
      <xdr:row>35</xdr:row>
      <xdr:rowOff>133350</xdr:rowOff>
    </xdr:to>
    <xdr:sp macro="" textlink="">
      <xdr:nvSpPr>
        <xdr:cNvPr id="4" name="TextBox 3"/>
        <xdr:cNvSpPr txBox="1"/>
      </xdr:nvSpPr>
      <xdr:spPr>
        <a:xfrm>
          <a:off x="4238625" y="5381625"/>
          <a:ext cx="3124200" cy="1276350"/>
        </a:xfrm>
        <a:prstGeom prst="roundRect">
          <a:avLst/>
        </a:prstGeom>
        <a:solidFill>
          <a:schemeClr val="bg1">
            <a:shade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en-US" sz="1100"/>
            <a:t>This generic</a:t>
          </a:r>
          <a:r>
            <a:rPr lang="en-US" sz="1100" baseline="0"/>
            <a:t> box plot (not drawn to scale) is provided by StatTools as a learning device to remind you what the different elements of a box plot mean. You don't need to continue asking for this once you are familiar with box plots.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salari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4"/>
  <sheetViews>
    <sheetView tabSelected="1" workbookViewId="0"/>
  </sheetViews>
  <sheetFormatPr defaultRowHeight="15" x14ac:dyDescent="0.25"/>
  <cols>
    <col min="1" max="1" width="25.140625" bestFit="1" customWidth="1"/>
    <col min="2" max="2" width="21.42578125" bestFit="1" customWidth="1"/>
    <col min="3" max="3" width="16.7109375" bestFit="1" customWidth="1"/>
    <col min="4" max="4" width="11.140625" style="29" bestFit="1" customWidth="1"/>
  </cols>
  <sheetData>
    <row r="1" spans="1:4" x14ac:dyDescent="0.25">
      <c r="A1" s="2" t="s">
        <v>14</v>
      </c>
      <c r="B1" s="2" t="s">
        <v>41</v>
      </c>
      <c r="C1" s="2" t="s">
        <v>1</v>
      </c>
      <c r="D1" s="28" t="s">
        <v>15</v>
      </c>
    </row>
    <row r="2" spans="1:4" x14ac:dyDescent="0.25">
      <c r="A2" t="s">
        <v>652</v>
      </c>
      <c r="B2" t="s">
        <v>28</v>
      </c>
      <c r="C2" t="s">
        <v>17</v>
      </c>
      <c r="D2" s="29">
        <v>16500000</v>
      </c>
    </row>
    <row r="3" spans="1:4" x14ac:dyDescent="0.25">
      <c r="A3" t="s">
        <v>513</v>
      </c>
      <c r="B3" t="s">
        <v>24</v>
      </c>
      <c r="C3" t="s">
        <v>19</v>
      </c>
      <c r="D3" s="29">
        <v>421000</v>
      </c>
    </row>
    <row r="4" spans="1:4" x14ac:dyDescent="0.25">
      <c r="A4" t="s">
        <v>286</v>
      </c>
      <c r="B4" t="s">
        <v>6</v>
      </c>
      <c r="C4" t="s">
        <v>19</v>
      </c>
      <c r="D4" s="29">
        <v>2000000</v>
      </c>
    </row>
    <row r="5" spans="1:4" x14ac:dyDescent="0.25">
      <c r="A5" t="s">
        <v>373</v>
      </c>
      <c r="B5" t="s">
        <v>9</v>
      </c>
      <c r="C5" t="s">
        <v>17</v>
      </c>
      <c r="D5" s="29">
        <v>9875000</v>
      </c>
    </row>
    <row r="6" spans="1:4" x14ac:dyDescent="0.25">
      <c r="A6" t="s">
        <v>455</v>
      </c>
      <c r="B6" t="s">
        <v>12</v>
      </c>
      <c r="C6" t="s">
        <v>17</v>
      </c>
      <c r="D6" s="29">
        <v>1400000</v>
      </c>
    </row>
    <row r="7" spans="1:4" x14ac:dyDescent="0.25">
      <c r="A7" t="s">
        <v>769</v>
      </c>
      <c r="B7" t="s">
        <v>32</v>
      </c>
      <c r="C7" t="s">
        <v>17</v>
      </c>
      <c r="D7" s="29">
        <v>3500000</v>
      </c>
    </row>
    <row r="8" spans="1:4" x14ac:dyDescent="0.25">
      <c r="A8" t="s">
        <v>155</v>
      </c>
      <c r="B8" t="s">
        <v>0</v>
      </c>
      <c r="C8" t="s">
        <v>17</v>
      </c>
      <c r="D8" s="29">
        <v>2000000</v>
      </c>
    </row>
    <row r="9" spans="1:4" x14ac:dyDescent="0.25">
      <c r="A9" t="s">
        <v>939</v>
      </c>
      <c r="B9" t="s">
        <v>38</v>
      </c>
      <c r="C9" t="s">
        <v>22</v>
      </c>
      <c r="D9" s="29">
        <v>5000000</v>
      </c>
    </row>
    <row r="10" spans="1:4" x14ac:dyDescent="0.25">
      <c r="A10" t="s">
        <v>827</v>
      </c>
      <c r="B10" t="s">
        <v>34</v>
      </c>
      <c r="C10" t="s">
        <v>17</v>
      </c>
      <c r="D10" s="29">
        <v>431600</v>
      </c>
    </row>
    <row r="11" spans="1:4" x14ac:dyDescent="0.25">
      <c r="A11" t="s">
        <v>514</v>
      </c>
      <c r="B11" t="s">
        <v>24</v>
      </c>
      <c r="C11" t="s">
        <v>22</v>
      </c>
      <c r="D11" s="29">
        <v>500000</v>
      </c>
    </row>
    <row r="12" spans="1:4" x14ac:dyDescent="0.25">
      <c r="A12" t="s">
        <v>800</v>
      </c>
      <c r="B12" t="s">
        <v>33</v>
      </c>
      <c r="C12" t="s">
        <v>16</v>
      </c>
      <c r="D12" s="29">
        <v>13600000</v>
      </c>
    </row>
    <row r="13" spans="1:4" x14ac:dyDescent="0.25">
      <c r="A13" t="s">
        <v>287</v>
      </c>
      <c r="B13" t="s">
        <v>6</v>
      </c>
      <c r="C13" t="s">
        <v>20</v>
      </c>
      <c r="D13" s="29">
        <v>12000000</v>
      </c>
    </row>
    <row r="14" spans="1:4" x14ac:dyDescent="0.25">
      <c r="A14" t="s">
        <v>343</v>
      </c>
      <c r="B14" t="s">
        <v>8</v>
      </c>
      <c r="C14" t="s">
        <v>18</v>
      </c>
      <c r="D14" s="29">
        <v>700000</v>
      </c>
    </row>
    <row r="15" spans="1:4" x14ac:dyDescent="0.25">
      <c r="A15" t="s">
        <v>208</v>
      </c>
      <c r="B15" t="s">
        <v>3</v>
      </c>
      <c r="C15" t="s">
        <v>16</v>
      </c>
      <c r="D15" s="29">
        <v>3250000</v>
      </c>
    </row>
    <row r="16" spans="1:4" x14ac:dyDescent="0.25">
      <c r="A16" t="s">
        <v>828</v>
      </c>
      <c r="B16" t="s">
        <v>34</v>
      </c>
      <c r="C16" t="s">
        <v>22</v>
      </c>
      <c r="D16" s="29">
        <v>750000</v>
      </c>
    </row>
    <row r="17" spans="1:4" x14ac:dyDescent="0.25">
      <c r="A17" t="s">
        <v>970</v>
      </c>
      <c r="B17" t="s">
        <v>39</v>
      </c>
      <c r="C17" t="s">
        <v>23</v>
      </c>
      <c r="D17" s="29">
        <v>7000000</v>
      </c>
    </row>
    <row r="18" spans="1:4" x14ac:dyDescent="0.25">
      <c r="A18" t="s">
        <v>940</v>
      </c>
      <c r="B18" t="s">
        <v>38</v>
      </c>
      <c r="C18" t="s">
        <v>23</v>
      </c>
      <c r="D18" s="29">
        <v>5150000</v>
      </c>
    </row>
    <row r="19" spans="1:4" x14ac:dyDescent="0.25">
      <c r="A19" t="s">
        <v>829</v>
      </c>
      <c r="B19" t="s">
        <v>34</v>
      </c>
      <c r="C19" t="s">
        <v>19</v>
      </c>
      <c r="D19" s="29">
        <v>417500</v>
      </c>
    </row>
    <row r="20" spans="1:4" x14ac:dyDescent="0.25">
      <c r="A20" t="s">
        <v>682</v>
      </c>
      <c r="B20" t="s">
        <v>29</v>
      </c>
      <c r="C20" t="s">
        <v>22</v>
      </c>
      <c r="D20" s="29">
        <v>425000</v>
      </c>
    </row>
    <row r="21" spans="1:4" x14ac:dyDescent="0.25">
      <c r="A21" t="s">
        <v>884</v>
      </c>
      <c r="B21" t="s">
        <v>36</v>
      </c>
      <c r="C21" t="s">
        <v>17</v>
      </c>
      <c r="D21" s="29">
        <v>420800</v>
      </c>
    </row>
    <row r="22" spans="1:4" x14ac:dyDescent="0.25">
      <c r="A22" t="s">
        <v>857</v>
      </c>
      <c r="B22" t="s">
        <v>35</v>
      </c>
      <c r="C22" t="s">
        <v>17</v>
      </c>
      <c r="D22" s="29">
        <v>6687500</v>
      </c>
    </row>
    <row r="23" spans="1:4" x14ac:dyDescent="0.25">
      <c r="A23" t="s">
        <v>910</v>
      </c>
      <c r="B23" t="s">
        <v>37</v>
      </c>
      <c r="C23" t="s">
        <v>21</v>
      </c>
      <c r="D23" s="29">
        <v>14000000</v>
      </c>
    </row>
    <row r="24" spans="1:4" x14ac:dyDescent="0.25">
      <c r="A24" t="s">
        <v>234</v>
      </c>
      <c r="B24" t="s">
        <v>4</v>
      </c>
      <c r="C24" t="s">
        <v>23</v>
      </c>
      <c r="D24" s="29">
        <v>6300000</v>
      </c>
    </row>
    <row r="25" spans="1:4" x14ac:dyDescent="0.25">
      <c r="A25" t="s">
        <v>858</v>
      </c>
      <c r="B25" t="s">
        <v>35</v>
      </c>
      <c r="C25" t="s">
        <v>23</v>
      </c>
      <c r="D25" s="29">
        <v>14508395</v>
      </c>
    </row>
    <row r="26" spans="1:4" x14ac:dyDescent="0.25">
      <c r="A26" t="s">
        <v>426</v>
      </c>
      <c r="B26" t="s">
        <v>11</v>
      </c>
      <c r="C26" t="s">
        <v>17</v>
      </c>
      <c r="D26" s="29">
        <v>439500</v>
      </c>
    </row>
    <row r="27" spans="1:4" x14ac:dyDescent="0.25">
      <c r="A27" t="s">
        <v>482</v>
      </c>
      <c r="B27" t="s">
        <v>13</v>
      </c>
      <c r="C27" t="s">
        <v>23</v>
      </c>
      <c r="D27" s="29">
        <v>2000000</v>
      </c>
    </row>
    <row r="28" spans="1:4" x14ac:dyDescent="0.25">
      <c r="A28" t="s">
        <v>770</v>
      </c>
      <c r="B28" t="s">
        <v>32</v>
      </c>
      <c r="C28" t="s">
        <v>18</v>
      </c>
      <c r="D28" s="29">
        <v>600000</v>
      </c>
    </row>
    <row r="29" spans="1:4" x14ac:dyDescent="0.25">
      <c r="A29" t="s">
        <v>456</v>
      </c>
      <c r="B29" t="s">
        <v>12</v>
      </c>
      <c r="C29" t="s">
        <v>18</v>
      </c>
      <c r="D29" s="29">
        <v>428000</v>
      </c>
    </row>
    <row r="30" spans="1:4" x14ac:dyDescent="0.25">
      <c r="A30" t="s">
        <v>399</v>
      </c>
      <c r="B30" t="s">
        <v>10</v>
      </c>
      <c r="C30" t="s">
        <v>19</v>
      </c>
      <c r="D30" s="29">
        <v>425000</v>
      </c>
    </row>
    <row r="31" spans="1:4" x14ac:dyDescent="0.25">
      <c r="A31" t="s">
        <v>971</v>
      </c>
      <c r="B31" t="s">
        <v>39</v>
      </c>
      <c r="C31" t="s">
        <v>22</v>
      </c>
      <c r="D31" s="29">
        <v>900000</v>
      </c>
    </row>
    <row r="32" spans="1:4" x14ac:dyDescent="0.25">
      <c r="A32" t="s">
        <v>182</v>
      </c>
      <c r="B32" t="s">
        <v>2</v>
      </c>
      <c r="C32" t="s">
        <v>18</v>
      </c>
      <c r="D32" s="29">
        <v>2500000</v>
      </c>
    </row>
    <row r="33" spans="1:4" x14ac:dyDescent="0.25">
      <c r="A33" t="s">
        <v>457</v>
      </c>
      <c r="B33" t="s">
        <v>12</v>
      </c>
      <c r="C33" t="s">
        <v>16</v>
      </c>
      <c r="D33" s="29">
        <v>1400000</v>
      </c>
    </row>
    <row r="34" spans="1:4" x14ac:dyDescent="0.25">
      <c r="A34" t="s">
        <v>288</v>
      </c>
      <c r="B34" t="s">
        <v>6</v>
      </c>
      <c r="C34" t="s">
        <v>16</v>
      </c>
      <c r="D34" s="29">
        <v>12500000</v>
      </c>
    </row>
    <row r="35" spans="1:4" x14ac:dyDescent="0.25">
      <c r="A35" t="s">
        <v>653</v>
      </c>
      <c r="B35" t="s">
        <v>28</v>
      </c>
      <c r="C35" t="s">
        <v>21</v>
      </c>
      <c r="D35" s="29">
        <v>32000000</v>
      </c>
    </row>
    <row r="36" spans="1:4" x14ac:dyDescent="0.25">
      <c r="A36" t="s">
        <v>289</v>
      </c>
      <c r="B36" t="s">
        <v>6</v>
      </c>
      <c r="C36" t="s">
        <v>18</v>
      </c>
      <c r="D36" s="29">
        <v>2750000</v>
      </c>
    </row>
    <row r="37" spans="1:4" x14ac:dyDescent="0.25">
      <c r="A37" t="s">
        <v>600</v>
      </c>
      <c r="B37" t="s">
        <v>26</v>
      </c>
      <c r="C37" t="s">
        <v>18</v>
      </c>
      <c r="D37" s="29">
        <v>865000</v>
      </c>
    </row>
    <row r="38" spans="1:4" x14ac:dyDescent="0.25">
      <c r="A38" t="s">
        <v>911</v>
      </c>
      <c r="B38" t="s">
        <v>37</v>
      </c>
      <c r="C38" t="s">
        <v>17</v>
      </c>
      <c r="D38" s="29">
        <v>430150</v>
      </c>
    </row>
    <row r="39" spans="1:4" x14ac:dyDescent="0.25">
      <c r="A39" t="s">
        <v>261</v>
      </c>
      <c r="B39" t="s">
        <v>5</v>
      </c>
      <c r="C39" t="s">
        <v>16</v>
      </c>
      <c r="D39" s="29">
        <v>19000000</v>
      </c>
    </row>
    <row r="40" spans="1:4" x14ac:dyDescent="0.25">
      <c r="A40" t="s">
        <v>859</v>
      </c>
      <c r="B40" t="s">
        <v>35</v>
      </c>
      <c r="C40" t="s">
        <v>16</v>
      </c>
      <c r="D40" s="29">
        <v>414000</v>
      </c>
    </row>
    <row r="41" spans="1:4" x14ac:dyDescent="0.25">
      <c r="A41" t="s">
        <v>515</v>
      </c>
      <c r="B41" t="s">
        <v>24</v>
      </c>
      <c r="C41" t="s">
        <v>16</v>
      </c>
      <c r="D41" s="29">
        <v>9500000</v>
      </c>
    </row>
    <row r="42" spans="1:4" x14ac:dyDescent="0.25">
      <c r="A42" t="s">
        <v>912</v>
      </c>
      <c r="B42" t="s">
        <v>37</v>
      </c>
      <c r="C42" t="s">
        <v>22</v>
      </c>
      <c r="D42" s="29">
        <v>520000</v>
      </c>
    </row>
    <row r="43" spans="1:4" x14ac:dyDescent="0.25">
      <c r="A43" t="s">
        <v>801</v>
      </c>
      <c r="B43" t="s">
        <v>33</v>
      </c>
      <c r="C43" t="s">
        <v>16</v>
      </c>
      <c r="D43" s="29">
        <v>2200000</v>
      </c>
    </row>
    <row r="44" spans="1:4" x14ac:dyDescent="0.25">
      <c r="A44" t="s">
        <v>683</v>
      </c>
      <c r="B44" t="s">
        <v>29</v>
      </c>
      <c r="C44" t="s">
        <v>17</v>
      </c>
      <c r="D44" s="29">
        <v>465000</v>
      </c>
    </row>
    <row r="45" spans="1:4" x14ac:dyDescent="0.25">
      <c r="A45" t="s">
        <v>262</v>
      </c>
      <c r="B45" t="s">
        <v>5</v>
      </c>
      <c r="C45" t="s">
        <v>17</v>
      </c>
      <c r="D45" s="29">
        <v>427500</v>
      </c>
    </row>
    <row r="46" spans="1:4" x14ac:dyDescent="0.25">
      <c r="A46" t="s">
        <v>740</v>
      </c>
      <c r="B46" t="s">
        <v>31</v>
      </c>
      <c r="C46" t="s">
        <v>16</v>
      </c>
      <c r="D46" s="29">
        <v>452500</v>
      </c>
    </row>
    <row r="47" spans="1:4" x14ac:dyDescent="0.25">
      <c r="A47" t="s">
        <v>654</v>
      </c>
      <c r="B47" t="s">
        <v>28</v>
      </c>
      <c r="C47" t="s">
        <v>16</v>
      </c>
      <c r="D47" s="29">
        <v>1500000</v>
      </c>
    </row>
    <row r="48" spans="1:4" x14ac:dyDescent="0.25">
      <c r="A48" t="s">
        <v>684</v>
      </c>
      <c r="B48" t="s">
        <v>29</v>
      </c>
      <c r="C48" t="s">
        <v>21</v>
      </c>
      <c r="D48" s="29">
        <v>600000</v>
      </c>
    </row>
    <row r="49" spans="1:4" x14ac:dyDescent="0.25">
      <c r="A49" t="s">
        <v>885</v>
      </c>
      <c r="B49" t="s">
        <v>36</v>
      </c>
      <c r="C49" t="s">
        <v>17</v>
      </c>
      <c r="D49" s="29">
        <v>912500</v>
      </c>
    </row>
    <row r="50" spans="1:4" x14ac:dyDescent="0.25">
      <c r="A50" t="s">
        <v>427</v>
      </c>
      <c r="B50" t="s">
        <v>11</v>
      </c>
      <c r="C50" t="s">
        <v>17</v>
      </c>
      <c r="D50" s="29">
        <v>414000</v>
      </c>
    </row>
    <row r="51" spans="1:4" x14ac:dyDescent="0.25">
      <c r="A51" t="s">
        <v>625</v>
      </c>
      <c r="B51" t="s">
        <v>27</v>
      </c>
      <c r="C51" t="s">
        <v>16</v>
      </c>
      <c r="D51" s="29">
        <v>3500000</v>
      </c>
    </row>
    <row r="52" spans="1:4" x14ac:dyDescent="0.25">
      <c r="A52" t="s">
        <v>428</v>
      </c>
      <c r="B52" t="s">
        <v>11</v>
      </c>
      <c r="C52" t="s">
        <v>18</v>
      </c>
      <c r="D52" s="29">
        <v>432500</v>
      </c>
    </row>
    <row r="53" spans="1:4" x14ac:dyDescent="0.25">
      <c r="A53" t="s">
        <v>543</v>
      </c>
      <c r="B53" t="s">
        <v>544</v>
      </c>
      <c r="C53" t="s">
        <v>17</v>
      </c>
      <c r="D53" s="29">
        <v>3700000</v>
      </c>
    </row>
    <row r="54" spans="1:4" x14ac:dyDescent="0.25">
      <c r="A54" t="s">
        <v>710</v>
      </c>
      <c r="B54" t="s">
        <v>30</v>
      </c>
      <c r="C54" t="s">
        <v>17</v>
      </c>
      <c r="D54" s="29">
        <v>419000</v>
      </c>
    </row>
    <row r="55" spans="1:4" x14ac:dyDescent="0.25">
      <c r="A55" t="s">
        <v>263</v>
      </c>
      <c r="B55" t="s">
        <v>5</v>
      </c>
      <c r="C55" t="s">
        <v>21</v>
      </c>
      <c r="D55" s="29">
        <v>14600000</v>
      </c>
    </row>
    <row r="56" spans="1:4" x14ac:dyDescent="0.25">
      <c r="A56" t="s">
        <v>156</v>
      </c>
      <c r="B56" t="s">
        <v>0</v>
      </c>
      <c r="C56" t="s">
        <v>17</v>
      </c>
      <c r="D56" s="29">
        <v>2300000</v>
      </c>
    </row>
    <row r="57" spans="1:4" x14ac:dyDescent="0.25">
      <c r="A57" t="s">
        <v>313</v>
      </c>
      <c r="B57" t="s">
        <v>7</v>
      </c>
      <c r="C57" t="s">
        <v>17</v>
      </c>
      <c r="D57" s="29">
        <v>3835772</v>
      </c>
    </row>
    <row r="58" spans="1:4" x14ac:dyDescent="0.25">
      <c r="A58" t="s">
        <v>913</v>
      </c>
      <c r="B58" t="s">
        <v>37</v>
      </c>
      <c r="C58" t="s">
        <v>17</v>
      </c>
      <c r="D58" s="29">
        <v>3900000</v>
      </c>
    </row>
    <row r="59" spans="1:4" x14ac:dyDescent="0.25">
      <c r="A59" t="s">
        <v>344</v>
      </c>
      <c r="B59" t="s">
        <v>8</v>
      </c>
      <c r="C59" t="s">
        <v>18</v>
      </c>
      <c r="D59" s="29">
        <v>2025000</v>
      </c>
    </row>
    <row r="60" spans="1:4" x14ac:dyDescent="0.25">
      <c r="A60" t="s">
        <v>802</v>
      </c>
      <c r="B60" t="s">
        <v>33</v>
      </c>
      <c r="C60" t="s">
        <v>23</v>
      </c>
      <c r="D60" s="29">
        <v>10000000</v>
      </c>
    </row>
    <row r="61" spans="1:4" x14ac:dyDescent="0.25">
      <c r="A61" t="s">
        <v>400</v>
      </c>
      <c r="B61" t="s">
        <v>10</v>
      </c>
      <c r="C61" t="s">
        <v>16</v>
      </c>
      <c r="D61" s="29">
        <v>440000</v>
      </c>
    </row>
    <row r="62" spans="1:4" x14ac:dyDescent="0.25">
      <c r="A62" t="s">
        <v>345</v>
      </c>
      <c r="B62" t="s">
        <v>8</v>
      </c>
      <c r="C62" t="s">
        <v>16</v>
      </c>
      <c r="D62" s="29">
        <v>1300000</v>
      </c>
    </row>
    <row r="63" spans="1:4" x14ac:dyDescent="0.25">
      <c r="A63" t="s">
        <v>886</v>
      </c>
      <c r="B63" t="s">
        <v>36</v>
      </c>
      <c r="C63" t="s">
        <v>16</v>
      </c>
      <c r="D63" s="29">
        <v>4825000</v>
      </c>
    </row>
    <row r="64" spans="1:4" x14ac:dyDescent="0.25">
      <c r="A64" t="s">
        <v>157</v>
      </c>
      <c r="B64" t="s">
        <v>0</v>
      </c>
      <c r="C64" t="s">
        <v>17</v>
      </c>
      <c r="D64" s="29">
        <v>418000</v>
      </c>
    </row>
    <row r="65" spans="1:4" x14ac:dyDescent="0.25">
      <c r="A65" t="s">
        <v>803</v>
      </c>
      <c r="B65" t="s">
        <v>33</v>
      </c>
      <c r="C65" t="s">
        <v>17</v>
      </c>
      <c r="D65" s="29">
        <v>18500000</v>
      </c>
    </row>
    <row r="66" spans="1:4" x14ac:dyDescent="0.25">
      <c r="A66" t="s">
        <v>655</v>
      </c>
      <c r="B66" t="s">
        <v>28</v>
      </c>
      <c r="C66" t="s">
        <v>17</v>
      </c>
      <c r="D66" s="29">
        <v>900000</v>
      </c>
    </row>
    <row r="67" spans="1:4" x14ac:dyDescent="0.25">
      <c r="A67" t="s">
        <v>711</v>
      </c>
      <c r="B67" t="s">
        <v>30</v>
      </c>
      <c r="C67" t="s">
        <v>16</v>
      </c>
      <c r="D67" s="29">
        <v>1175000</v>
      </c>
    </row>
    <row r="68" spans="1:4" x14ac:dyDescent="0.25">
      <c r="A68" t="s">
        <v>887</v>
      </c>
      <c r="B68" t="s">
        <v>36</v>
      </c>
      <c r="C68" t="s">
        <v>18</v>
      </c>
      <c r="D68" s="29">
        <v>4687300</v>
      </c>
    </row>
    <row r="69" spans="1:4" x14ac:dyDescent="0.25">
      <c r="A69" t="s">
        <v>314</v>
      </c>
      <c r="B69" t="s">
        <v>7</v>
      </c>
      <c r="C69" t="s">
        <v>17</v>
      </c>
      <c r="D69" s="29">
        <v>645000</v>
      </c>
    </row>
    <row r="70" spans="1:4" x14ac:dyDescent="0.25">
      <c r="A70" t="s">
        <v>429</v>
      </c>
      <c r="B70" t="s">
        <v>11</v>
      </c>
      <c r="C70" t="s">
        <v>16</v>
      </c>
      <c r="D70" s="29">
        <v>3000000</v>
      </c>
    </row>
    <row r="71" spans="1:4" x14ac:dyDescent="0.25">
      <c r="A71" t="s">
        <v>458</v>
      </c>
      <c r="B71" t="s">
        <v>12</v>
      </c>
      <c r="C71" t="s">
        <v>23</v>
      </c>
      <c r="D71" s="29">
        <v>3500000</v>
      </c>
    </row>
    <row r="72" spans="1:4" x14ac:dyDescent="0.25">
      <c r="A72" t="s">
        <v>626</v>
      </c>
      <c r="B72" t="s">
        <v>27</v>
      </c>
      <c r="C72" t="s">
        <v>17</v>
      </c>
      <c r="D72" s="29">
        <v>725000</v>
      </c>
    </row>
    <row r="73" spans="1:4" x14ac:dyDescent="0.25">
      <c r="A73" t="s">
        <v>264</v>
      </c>
      <c r="B73" t="s">
        <v>5</v>
      </c>
      <c r="C73" t="s">
        <v>22</v>
      </c>
      <c r="D73" s="29">
        <v>460000</v>
      </c>
    </row>
    <row r="74" spans="1:4" x14ac:dyDescent="0.25">
      <c r="A74" t="s">
        <v>516</v>
      </c>
      <c r="B74" t="s">
        <v>24</v>
      </c>
      <c r="C74" t="s">
        <v>17</v>
      </c>
      <c r="D74" s="29">
        <v>426000</v>
      </c>
    </row>
    <row r="75" spans="1:4" x14ac:dyDescent="0.25">
      <c r="A75" t="s">
        <v>685</v>
      </c>
      <c r="B75" t="s">
        <v>29</v>
      </c>
      <c r="C75" t="s">
        <v>17</v>
      </c>
      <c r="D75" s="29">
        <v>414000</v>
      </c>
    </row>
    <row r="76" spans="1:4" x14ac:dyDescent="0.25">
      <c r="A76" t="s">
        <v>483</v>
      </c>
      <c r="B76" t="s">
        <v>13</v>
      </c>
      <c r="C76" t="s">
        <v>16</v>
      </c>
      <c r="D76" s="29">
        <v>9000000</v>
      </c>
    </row>
    <row r="77" spans="1:4" x14ac:dyDescent="0.25">
      <c r="A77" t="s">
        <v>484</v>
      </c>
      <c r="B77" t="s">
        <v>13</v>
      </c>
      <c r="C77" t="s">
        <v>17</v>
      </c>
      <c r="D77" s="29">
        <v>414000</v>
      </c>
    </row>
    <row r="78" spans="1:4" x14ac:dyDescent="0.25">
      <c r="A78" t="s">
        <v>235</v>
      </c>
      <c r="B78" t="s">
        <v>4</v>
      </c>
      <c r="C78" t="s">
        <v>17</v>
      </c>
      <c r="D78" s="29">
        <v>6000000</v>
      </c>
    </row>
    <row r="79" spans="1:4" x14ac:dyDescent="0.25">
      <c r="A79" t="s">
        <v>485</v>
      </c>
      <c r="B79" t="s">
        <v>13</v>
      </c>
      <c r="C79" t="s">
        <v>19</v>
      </c>
      <c r="D79" s="29">
        <v>416000</v>
      </c>
    </row>
    <row r="80" spans="1:4" x14ac:dyDescent="0.25">
      <c r="A80" t="s">
        <v>656</v>
      </c>
      <c r="B80" t="s">
        <v>28</v>
      </c>
      <c r="C80" t="s">
        <v>17</v>
      </c>
      <c r="D80" s="29">
        <v>1200000</v>
      </c>
    </row>
    <row r="81" spans="1:4" x14ac:dyDescent="0.25">
      <c r="A81" t="s">
        <v>209</v>
      </c>
      <c r="B81" t="s">
        <v>3</v>
      </c>
      <c r="C81" t="s">
        <v>17</v>
      </c>
      <c r="D81" s="29">
        <v>434000</v>
      </c>
    </row>
    <row r="82" spans="1:4" x14ac:dyDescent="0.25">
      <c r="A82" t="s">
        <v>627</v>
      </c>
      <c r="B82" t="s">
        <v>27</v>
      </c>
      <c r="C82" t="s">
        <v>22</v>
      </c>
      <c r="D82" s="29">
        <v>414000</v>
      </c>
    </row>
    <row r="83" spans="1:4" x14ac:dyDescent="0.25">
      <c r="A83" t="s">
        <v>771</v>
      </c>
      <c r="B83" t="s">
        <v>32</v>
      </c>
      <c r="C83" t="s">
        <v>23</v>
      </c>
      <c r="D83" s="29">
        <v>2000000</v>
      </c>
    </row>
    <row r="84" spans="1:4" x14ac:dyDescent="0.25">
      <c r="A84" t="s">
        <v>712</v>
      </c>
      <c r="B84" t="s">
        <v>30</v>
      </c>
      <c r="C84" t="s">
        <v>17</v>
      </c>
      <c r="D84" s="29">
        <v>12000000</v>
      </c>
    </row>
    <row r="85" spans="1:4" x14ac:dyDescent="0.25">
      <c r="A85" t="s">
        <v>741</v>
      </c>
      <c r="B85" t="s">
        <v>31</v>
      </c>
      <c r="C85" t="s">
        <v>17</v>
      </c>
      <c r="D85" s="29">
        <v>414500</v>
      </c>
    </row>
    <row r="86" spans="1:4" x14ac:dyDescent="0.25">
      <c r="A86" t="s">
        <v>401</v>
      </c>
      <c r="B86" t="s">
        <v>10</v>
      </c>
      <c r="C86" t="s">
        <v>17</v>
      </c>
      <c r="D86" s="29">
        <v>3000000</v>
      </c>
    </row>
    <row r="87" spans="1:4" x14ac:dyDescent="0.25">
      <c r="A87" t="s">
        <v>402</v>
      </c>
      <c r="B87" t="s">
        <v>10</v>
      </c>
      <c r="C87" t="s">
        <v>17</v>
      </c>
      <c r="D87" s="29">
        <v>800000</v>
      </c>
    </row>
    <row r="88" spans="1:4" x14ac:dyDescent="0.25">
      <c r="A88" t="s">
        <v>686</v>
      </c>
      <c r="B88" t="s">
        <v>29</v>
      </c>
      <c r="C88" t="s">
        <v>17</v>
      </c>
      <c r="D88" s="29">
        <v>1250000</v>
      </c>
    </row>
    <row r="89" spans="1:4" x14ac:dyDescent="0.25">
      <c r="A89" t="s">
        <v>183</v>
      </c>
      <c r="B89" t="s">
        <v>2</v>
      </c>
      <c r="C89" t="s">
        <v>17</v>
      </c>
      <c r="D89" s="29">
        <v>416500</v>
      </c>
    </row>
    <row r="90" spans="1:4" x14ac:dyDescent="0.25">
      <c r="A90" t="s">
        <v>804</v>
      </c>
      <c r="B90" t="s">
        <v>33</v>
      </c>
      <c r="C90" t="s">
        <v>23</v>
      </c>
      <c r="D90" s="29">
        <v>414000</v>
      </c>
    </row>
    <row r="91" spans="1:4" x14ac:dyDescent="0.25">
      <c r="A91" t="s">
        <v>184</v>
      </c>
      <c r="B91" t="s">
        <v>2</v>
      </c>
      <c r="C91" t="s">
        <v>18</v>
      </c>
      <c r="D91" s="29">
        <v>414000</v>
      </c>
    </row>
    <row r="92" spans="1:4" x14ac:dyDescent="0.25">
      <c r="A92" t="s">
        <v>403</v>
      </c>
      <c r="B92" t="s">
        <v>10</v>
      </c>
      <c r="C92" t="s">
        <v>21</v>
      </c>
      <c r="D92" s="29">
        <v>5500000</v>
      </c>
    </row>
    <row r="93" spans="1:4" x14ac:dyDescent="0.25">
      <c r="A93" t="s">
        <v>570</v>
      </c>
      <c r="B93" t="s">
        <v>25</v>
      </c>
      <c r="C93" t="s">
        <v>17</v>
      </c>
      <c r="D93" s="29">
        <v>414000</v>
      </c>
    </row>
    <row r="94" spans="1:4" x14ac:dyDescent="0.25">
      <c r="A94" t="s">
        <v>830</v>
      </c>
      <c r="B94" t="s">
        <v>34</v>
      </c>
      <c r="C94" t="s">
        <v>17</v>
      </c>
      <c r="D94" s="29">
        <v>2250000</v>
      </c>
    </row>
    <row r="95" spans="1:4" x14ac:dyDescent="0.25">
      <c r="A95" t="s">
        <v>430</v>
      </c>
      <c r="B95" t="s">
        <v>11</v>
      </c>
      <c r="C95" t="s">
        <v>17</v>
      </c>
      <c r="D95" s="29">
        <v>5250000</v>
      </c>
    </row>
    <row r="96" spans="1:4" x14ac:dyDescent="0.25">
      <c r="A96" t="s">
        <v>687</v>
      </c>
      <c r="B96" t="s">
        <v>29</v>
      </c>
      <c r="C96" t="s">
        <v>17</v>
      </c>
      <c r="D96" s="29">
        <v>1000000</v>
      </c>
    </row>
    <row r="97" spans="1:4" x14ac:dyDescent="0.25">
      <c r="A97" t="s">
        <v>941</v>
      </c>
      <c r="B97" t="s">
        <v>38</v>
      </c>
      <c r="C97" t="s">
        <v>17</v>
      </c>
      <c r="D97" s="29">
        <v>2300000</v>
      </c>
    </row>
    <row r="98" spans="1:4" x14ac:dyDescent="0.25">
      <c r="A98" t="s">
        <v>315</v>
      </c>
      <c r="B98" t="s">
        <v>7</v>
      </c>
      <c r="C98" t="s">
        <v>22</v>
      </c>
      <c r="D98" s="29">
        <v>11437500</v>
      </c>
    </row>
    <row r="99" spans="1:4" x14ac:dyDescent="0.25">
      <c r="A99" t="s">
        <v>914</v>
      </c>
      <c r="B99" t="s">
        <v>37</v>
      </c>
      <c r="C99" t="s">
        <v>17</v>
      </c>
      <c r="D99" s="29">
        <v>3000000</v>
      </c>
    </row>
    <row r="100" spans="1:4" x14ac:dyDescent="0.25">
      <c r="A100" t="s">
        <v>486</v>
      </c>
      <c r="B100" t="s">
        <v>13</v>
      </c>
      <c r="C100" t="s">
        <v>21</v>
      </c>
      <c r="D100" s="29">
        <v>420000</v>
      </c>
    </row>
    <row r="101" spans="1:4" x14ac:dyDescent="0.25">
      <c r="A101" t="s">
        <v>459</v>
      </c>
      <c r="B101" t="s">
        <v>12</v>
      </c>
      <c r="C101" t="s">
        <v>19</v>
      </c>
      <c r="D101" s="29">
        <v>660000</v>
      </c>
    </row>
    <row r="102" spans="1:4" x14ac:dyDescent="0.25">
      <c r="A102" t="s">
        <v>404</v>
      </c>
      <c r="B102" t="s">
        <v>10</v>
      </c>
      <c r="C102" t="s">
        <v>17</v>
      </c>
      <c r="D102" s="29">
        <v>414000</v>
      </c>
    </row>
    <row r="103" spans="1:4" x14ac:dyDescent="0.25">
      <c r="A103" t="s">
        <v>831</v>
      </c>
      <c r="B103" t="s">
        <v>34</v>
      </c>
      <c r="C103" t="s">
        <v>18</v>
      </c>
      <c r="D103" s="29">
        <v>1000000</v>
      </c>
    </row>
    <row r="104" spans="1:4" x14ac:dyDescent="0.25">
      <c r="A104" t="s">
        <v>405</v>
      </c>
      <c r="B104" t="s">
        <v>10</v>
      </c>
      <c r="C104" t="s">
        <v>16</v>
      </c>
      <c r="D104" s="29">
        <v>430000</v>
      </c>
    </row>
    <row r="105" spans="1:4" x14ac:dyDescent="0.25">
      <c r="A105" t="s">
        <v>290</v>
      </c>
      <c r="B105" t="s">
        <v>6</v>
      </c>
      <c r="C105" t="s">
        <v>22</v>
      </c>
      <c r="D105" s="29">
        <v>430000</v>
      </c>
    </row>
    <row r="106" spans="1:4" x14ac:dyDescent="0.25">
      <c r="A106" t="s">
        <v>291</v>
      </c>
      <c r="B106" t="s">
        <v>6</v>
      </c>
      <c r="C106" t="s">
        <v>21</v>
      </c>
      <c r="D106" s="29">
        <v>414000</v>
      </c>
    </row>
    <row r="107" spans="1:4" x14ac:dyDescent="0.25">
      <c r="A107" t="s">
        <v>688</v>
      </c>
      <c r="B107" t="s">
        <v>29</v>
      </c>
      <c r="C107" t="s">
        <v>17</v>
      </c>
      <c r="D107" s="29">
        <v>1250000</v>
      </c>
    </row>
    <row r="108" spans="1:4" x14ac:dyDescent="0.25">
      <c r="A108" t="s">
        <v>942</v>
      </c>
      <c r="B108" t="s">
        <v>38</v>
      </c>
      <c r="C108" t="s">
        <v>17</v>
      </c>
      <c r="D108" s="29">
        <v>443100</v>
      </c>
    </row>
    <row r="109" spans="1:4" x14ac:dyDescent="0.25">
      <c r="A109" t="s">
        <v>657</v>
      </c>
      <c r="B109" t="s">
        <v>28</v>
      </c>
      <c r="C109" t="s">
        <v>16</v>
      </c>
      <c r="D109" s="29">
        <v>529500</v>
      </c>
    </row>
    <row r="110" spans="1:4" x14ac:dyDescent="0.25">
      <c r="A110" t="s">
        <v>545</v>
      </c>
      <c r="B110" t="s">
        <v>544</v>
      </c>
      <c r="C110" t="s">
        <v>19</v>
      </c>
      <c r="D110" s="29">
        <v>414000</v>
      </c>
    </row>
    <row r="111" spans="1:4" x14ac:dyDescent="0.25">
      <c r="A111" t="s">
        <v>431</v>
      </c>
      <c r="B111" t="s">
        <v>11</v>
      </c>
      <c r="C111" t="s">
        <v>17</v>
      </c>
      <c r="D111" s="29">
        <v>8000000</v>
      </c>
    </row>
    <row r="112" spans="1:4" x14ac:dyDescent="0.25">
      <c r="A112" t="s">
        <v>432</v>
      </c>
      <c r="B112" t="s">
        <v>11</v>
      </c>
      <c r="C112" t="s">
        <v>23</v>
      </c>
      <c r="D112" s="29">
        <v>418000</v>
      </c>
    </row>
    <row r="113" spans="1:4" x14ac:dyDescent="0.25">
      <c r="A113" t="s">
        <v>713</v>
      </c>
      <c r="B113" t="s">
        <v>30</v>
      </c>
      <c r="C113" t="s">
        <v>18</v>
      </c>
      <c r="D113" s="29">
        <v>414000</v>
      </c>
    </row>
    <row r="114" spans="1:4" x14ac:dyDescent="0.25">
      <c r="A114" t="s">
        <v>972</v>
      </c>
      <c r="B114" t="s">
        <v>39</v>
      </c>
      <c r="C114" t="s">
        <v>17</v>
      </c>
      <c r="D114" s="29">
        <v>414000</v>
      </c>
    </row>
    <row r="115" spans="1:4" x14ac:dyDescent="0.25">
      <c r="A115" t="s">
        <v>601</v>
      </c>
      <c r="B115" t="s">
        <v>26</v>
      </c>
      <c r="C115" t="s">
        <v>17</v>
      </c>
      <c r="D115" s="29">
        <v>462500</v>
      </c>
    </row>
    <row r="116" spans="1:4" x14ac:dyDescent="0.25">
      <c r="A116" t="s">
        <v>689</v>
      </c>
      <c r="B116" t="s">
        <v>29</v>
      </c>
      <c r="C116" t="s">
        <v>17</v>
      </c>
      <c r="D116" s="29">
        <v>5000000</v>
      </c>
    </row>
    <row r="117" spans="1:4" x14ac:dyDescent="0.25">
      <c r="A117" t="s">
        <v>210</v>
      </c>
      <c r="B117" t="s">
        <v>3</v>
      </c>
      <c r="C117" t="s">
        <v>17</v>
      </c>
      <c r="D117" s="29">
        <v>1350000</v>
      </c>
    </row>
    <row r="118" spans="1:4" x14ac:dyDescent="0.25">
      <c r="A118" t="s">
        <v>185</v>
      </c>
      <c r="B118" t="s">
        <v>2</v>
      </c>
      <c r="C118" t="s">
        <v>19</v>
      </c>
      <c r="D118" s="29">
        <v>6700000</v>
      </c>
    </row>
    <row r="119" spans="1:4" x14ac:dyDescent="0.25">
      <c r="A119" t="s">
        <v>211</v>
      </c>
      <c r="B119" t="s">
        <v>3</v>
      </c>
      <c r="C119" t="s">
        <v>22</v>
      </c>
      <c r="D119" s="29">
        <v>10000000</v>
      </c>
    </row>
    <row r="120" spans="1:4" x14ac:dyDescent="0.25">
      <c r="A120" t="s">
        <v>546</v>
      </c>
      <c r="B120" t="s">
        <v>544</v>
      </c>
      <c r="C120" t="s">
        <v>17</v>
      </c>
      <c r="D120" s="29">
        <v>425000</v>
      </c>
    </row>
    <row r="121" spans="1:4" x14ac:dyDescent="0.25">
      <c r="A121" t="s">
        <v>714</v>
      </c>
      <c r="B121" t="s">
        <v>30</v>
      </c>
      <c r="C121" t="s">
        <v>17</v>
      </c>
      <c r="D121" s="29">
        <v>414000</v>
      </c>
    </row>
    <row r="122" spans="1:4" x14ac:dyDescent="0.25">
      <c r="A122" t="s">
        <v>715</v>
      </c>
      <c r="B122" t="s">
        <v>30</v>
      </c>
      <c r="C122" t="s">
        <v>19</v>
      </c>
      <c r="D122" s="29">
        <v>1625000</v>
      </c>
    </row>
    <row r="123" spans="1:4" x14ac:dyDescent="0.25">
      <c r="A123" t="s">
        <v>860</v>
      </c>
      <c r="B123" t="s">
        <v>35</v>
      </c>
      <c r="C123" t="s">
        <v>17</v>
      </c>
      <c r="D123" s="29">
        <v>750000</v>
      </c>
    </row>
    <row r="124" spans="1:4" x14ac:dyDescent="0.25">
      <c r="A124" t="s">
        <v>805</v>
      </c>
      <c r="B124" t="s">
        <v>33</v>
      </c>
      <c r="C124" t="s">
        <v>17</v>
      </c>
      <c r="D124" s="29">
        <v>6500000</v>
      </c>
    </row>
    <row r="125" spans="1:4" x14ac:dyDescent="0.25">
      <c r="A125" t="s">
        <v>316</v>
      </c>
      <c r="B125" t="s">
        <v>7</v>
      </c>
      <c r="C125" t="s">
        <v>17</v>
      </c>
      <c r="D125" s="29">
        <v>7666666</v>
      </c>
    </row>
    <row r="126" spans="1:4" x14ac:dyDescent="0.25">
      <c r="A126" t="s">
        <v>186</v>
      </c>
      <c r="B126" t="s">
        <v>2</v>
      </c>
      <c r="C126" t="s">
        <v>21</v>
      </c>
      <c r="D126" s="29">
        <v>427250</v>
      </c>
    </row>
    <row r="127" spans="1:4" x14ac:dyDescent="0.25">
      <c r="A127" t="s">
        <v>460</v>
      </c>
      <c r="B127" t="s">
        <v>12</v>
      </c>
      <c r="C127" t="s">
        <v>17</v>
      </c>
      <c r="D127" s="29">
        <v>2000000</v>
      </c>
    </row>
    <row r="128" spans="1:4" x14ac:dyDescent="0.25">
      <c r="A128" t="s">
        <v>861</v>
      </c>
      <c r="B128" t="s">
        <v>35</v>
      </c>
      <c r="C128" t="s">
        <v>17</v>
      </c>
      <c r="D128" s="29">
        <v>414000</v>
      </c>
    </row>
    <row r="129" spans="1:4" x14ac:dyDescent="0.25">
      <c r="A129" t="s">
        <v>433</v>
      </c>
      <c r="B129" t="s">
        <v>11</v>
      </c>
      <c r="C129" t="s">
        <v>17</v>
      </c>
      <c r="D129" s="29">
        <v>437500</v>
      </c>
    </row>
    <row r="130" spans="1:4" x14ac:dyDescent="0.25">
      <c r="A130" t="s">
        <v>806</v>
      </c>
      <c r="B130" t="s">
        <v>33</v>
      </c>
      <c r="C130" t="s">
        <v>19</v>
      </c>
      <c r="D130" s="29">
        <v>575000</v>
      </c>
    </row>
    <row r="131" spans="1:4" x14ac:dyDescent="0.25">
      <c r="A131" t="s">
        <v>915</v>
      </c>
      <c r="B131" t="s">
        <v>37</v>
      </c>
      <c r="C131" t="s">
        <v>17</v>
      </c>
      <c r="D131" s="29">
        <v>7000000</v>
      </c>
    </row>
    <row r="132" spans="1:4" x14ac:dyDescent="0.25">
      <c r="A132" t="s">
        <v>772</v>
      </c>
      <c r="B132" t="s">
        <v>32</v>
      </c>
      <c r="C132" t="s">
        <v>16</v>
      </c>
      <c r="D132" s="29">
        <v>429100</v>
      </c>
    </row>
    <row r="133" spans="1:4" x14ac:dyDescent="0.25">
      <c r="A133" t="s">
        <v>236</v>
      </c>
      <c r="B133" t="s">
        <v>4</v>
      </c>
      <c r="C133" t="s">
        <v>16</v>
      </c>
      <c r="D133" s="29">
        <v>14857142</v>
      </c>
    </row>
    <row r="134" spans="1:4" x14ac:dyDescent="0.25">
      <c r="A134" t="s">
        <v>602</v>
      </c>
      <c r="B134" t="s">
        <v>26</v>
      </c>
      <c r="C134" t="s">
        <v>17</v>
      </c>
      <c r="D134" s="29">
        <v>8000000</v>
      </c>
    </row>
    <row r="135" spans="1:4" x14ac:dyDescent="0.25">
      <c r="A135" t="s">
        <v>628</v>
      </c>
      <c r="B135" t="s">
        <v>27</v>
      </c>
      <c r="C135" t="s">
        <v>16</v>
      </c>
      <c r="D135" s="29">
        <v>19325436</v>
      </c>
    </row>
    <row r="136" spans="1:4" x14ac:dyDescent="0.25">
      <c r="A136" t="s">
        <v>346</v>
      </c>
      <c r="B136" t="s">
        <v>8</v>
      </c>
      <c r="C136" t="s">
        <v>17</v>
      </c>
      <c r="D136" s="29">
        <v>415800</v>
      </c>
    </row>
    <row r="137" spans="1:4" x14ac:dyDescent="0.25">
      <c r="A137" t="s">
        <v>571</v>
      </c>
      <c r="B137" t="s">
        <v>25</v>
      </c>
      <c r="C137" t="s">
        <v>16</v>
      </c>
      <c r="D137" s="29">
        <v>1500000</v>
      </c>
    </row>
    <row r="138" spans="1:4" x14ac:dyDescent="0.25">
      <c r="A138" t="s">
        <v>374</v>
      </c>
      <c r="B138" t="s">
        <v>9</v>
      </c>
      <c r="C138" t="s">
        <v>16</v>
      </c>
      <c r="D138" s="29">
        <v>1428571</v>
      </c>
    </row>
    <row r="139" spans="1:4" x14ac:dyDescent="0.25">
      <c r="A139" t="s">
        <v>406</v>
      </c>
      <c r="B139" t="s">
        <v>10</v>
      </c>
      <c r="C139" t="s">
        <v>16</v>
      </c>
      <c r="D139" s="29">
        <v>12922231</v>
      </c>
    </row>
    <row r="140" spans="1:4" x14ac:dyDescent="0.25">
      <c r="A140" t="s">
        <v>434</v>
      </c>
      <c r="B140" t="s">
        <v>11</v>
      </c>
      <c r="C140" t="s">
        <v>16</v>
      </c>
      <c r="D140" s="29">
        <v>19000000</v>
      </c>
    </row>
    <row r="141" spans="1:4" x14ac:dyDescent="0.25">
      <c r="A141" t="s">
        <v>265</v>
      </c>
      <c r="B141" t="s">
        <v>5</v>
      </c>
      <c r="C141" t="s">
        <v>17</v>
      </c>
      <c r="D141" s="29">
        <v>2533333</v>
      </c>
    </row>
    <row r="142" spans="1:4" x14ac:dyDescent="0.25">
      <c r="A142" t="s">
        <v>266</v>
      </c>
      <c r="B142" t="s">
        <v>5</v>
      </c>
      <c r="C142" t="s">
        <v>23</v>
      </c>
      <c r="D142" s="29">
        <v>9959996</v>
      </c>
    </row>
    <row r="143" spans="1:4" x14ac:dyDescent="0.25">
      <c r="A143" t="s">
        <v>292</v>
      </c>
      <c r="B143" t="s">
        <v>6</v>
      </c>
      <c r="C143" t="s">
        <v>16</v>
      </c>
      <c r="D143" s="29">
        <v>5050000</v>
      </c>
    </row>
    <row r="144" spans="1:4" x14ac:dyDescent="0.25">
      <c r="A144" t="s">
        <v>716</v>
      </c>
      <c r="B144" t="s">
        <v>30</v>
      </c>
      <c r="C144" t="s">
        <v>19</v>
      </c>
      <c r="D144" s="29">
        <v>2750000</v>
      </c>
    </row>
    <row r="145" spans="1:4" x14ac:dyDescent="0.25">
      <c r="A145" t="s">
        <v>347</v>
      </c>
      <c r="B145" t="s">
        <v>8</v>
      </c>
      <c r="C145" t="s">
        <v>19</v>
      </c>
      <c r="D145" s="29">
        <v>416600</v>
      </c>
    </row>
    <row r="146" spans="1:4" x14ac:dyDescent="0.25">
      <c r="A146" t="s">
        <v>943</v>
      </c>
      <c r="B146" t="s">
        <v>38</v>
      </c>
      <c r="C146" t="s">
        <v>17</v>
      </c>
      <c r="D146" s="29">
        <v>1415000</v>
      </c>
    </row>
    <row r="147" spans="1:4" x14ac:dyDescent="0.25">
      <c r="A147" t="s">
        <v>267</v>
      </c>
      <c r="B147" t="s">
        <v>5</v>
      </c>
      <c r="C147" t="s">
        <v>17</v>
      </c>
      <c r="D147" s="29">
        <v>18875000</v>
      </c>
    </row>
    <row r="148" spans="1:4" x14ac:dyDescent="0.25">
      <c r="A148" t="s">
        <v>517</v>
      </c>
      <c r="B148" t="s">
        <v>24</v>
      </c>
      <c r="C148" t="s">
        <v>21</v>
      </c>
      <c r="D148" s="29">
        <v>5500000</v>
      </c>
    </row>
    <row r="149" spans="1:4" x14ac:dyDescent="0.25">
      <c r="A149" t="s">
        <v>944</v>
      </c>
      <c r="B149" t="s">
        <v>38</v>
      </c>
      <c r="C149" t="s">
        <v>17</v>
      </c>
      <c r="D149" s="29">
        <v>1095000</v>
      </c>
    </row>
    <row r="150" spans="1:4" x14ac:dyDescent="0.25">
      <c r="A150" t="s">
        <v>572</v>
      </c>
      <c r="B150" t="s">
        <v>25</v>
      </c>
      <c r="C150" t="s">
        <v>21</v>
      </c>
      <c r="D150" s="29">
        <v>478000</v>
      </c>
    </row>
    <row r="151" spans="1:4" x14ac:dyDescent="0.25">
      <c r="A151" t="s">
        <v>407</v>
      </c>
      <c r="B151" t="s">
        <v>10</v>
      </c>
      <c r="C151" t="s">
        <v>16</v>
      </c>
      <c r="D151" s="29">
        <v>418000</v>
      </c>
    </row>
    <row r="152" spans="1:4" x14ac:dyDescent="0.25">
      <c r="A152" t="s">
        <v>658</v>
      </c>
      <c r="B152" t="s">
        <v>28</v>
      </c>
      <c r="C152" t="s">
        <v>17</v>
      </c>
      <c r="D152" s="29">
        <v>24285714</v>
      </c>
    </row>
    <row r="153" spans="1:4" x14ac:dyDescent="0.25">
      <c r="A153" t="s">
        <v>773</v>
      </c>
      <c r="B153" t="s">
        <v>32</v>
      </c>
      <c r="C153" t="s">
        <v>16</v>
      </c>
      <c r="D153" s="29">
        <v>414000</v>
      </c>
    </row>
    <row r="154" spans="1:4" x14ac:dyDescent="0.25">
      <c r="A154" t="s">
        <v>212</v>
      </c>
      <c r="B154" t="s">
        <v>3</v>
      </c>
      <c r="C154" t="s">
        <v>18</v>
      </c>
      <c r="D154" s="29">
        <v>1500000</v>
      </c>
    </row>
    <row r="155" spans="1:4" x14ac:dyDescent="0.25">
      <c r="A155" t="s">
        <v>888</v>
      </c>
      <c r="B155" t="s">
        <v>36</v>
      </c>
      <c r="C155" t="s">
        <v>17</v>
      </c>
      <c r="D155" s="29">
        <v>416700</v>
      </c>
    </row>
    <row r="156" spans="1:4" x14ac:dyDescent="0.25">
      <c r="A156" t="s">
        <v>518</v>
      </c>
      <c r="B156" t="s">
        <v>24</v>
      </c>
      <c r="C156" t="s">
        <v>17</v>
      </c>
      <c r="D156" s="29">
        <v>6275000</v>
      </c>
    </row>
    <row r="157" spans="1:4" x14ac:dyDescent="0.25">
      <c r="A157" t="s">
        <v>348</v>
      </c>
      <c r="B157" t="s">
        <v>8</v>
      </c>
      <c r="C157" t="s">
        <v>17</v>
      </c>
      <c r="D157" s="29">
        <v>800000</v>
      </c>
    </row>
    <row r="158" spans="1:4" x14ac:dyDescent="0.25">
      <c r="A158" t="s">
        <v>973</v>
      </c>
      <c r="B158" t="s">
        <v>39</v>
      </c>
      <c r="C158" t="s">
        <v>17</v>
      </c>
      <c r="D158" s="29">
        <v>900000</v>
      </c>
    </row>
    <row r="159" spans="1:4" x14ac:dyDescent="0.25">
      <c r="A159" t="s">
        <v>774</v>
      </c>
      <c r="B159" t="s">
        <v>32</v>
      </c>
      <c r="C159" t="s">
        <v>17</v>
      </c>
      <c r="D159" s="29">
        <v>1500000</v>
      </c>
    </row>
    <row r="160" spans="1:4" x14ac:dyDescent="0.25">
      <c r="A160" t="s">
        <v>742</v>
      </c>
      <c r="B160" t="s">
        <v>31</v>
      </c>
      <c r="C160" t="s">
        <v>17</v>
      </c>
      <c r="D160" s="29">
        <v>441000</v>
      </c>
    </row>
    <row r="161" spans="1:4" x14ac:dyDescent="0.25">
      <c r="A161" t="s">
        <v>775</v>
      </c>
      <c r="B161" t="s">
        <v>32</v>
      </c>
      <c r="C161" t="s">
        <v>21</v>
      </c>
      <c r="D161" s="29">
        <v>2325000</v>
      </c>
    </row>
    <row r="162" spans="1:4" x14ac:dyDescent="0.25">
      <c r="A162" t="s">
        <v>717</v>
      </c>
      <c r="B162" t="s">
        <v>30</v>
      </c>
      <c r="C162" t="s">
        <v>22</v>
      </c>
      <c r="D162" s="29">
        <v>15285714</v>
      </c>
    </row>
    <row r="163" spans="1:4" x14ac:dyDescent="0.25">
      <c r="A163" t="s">
        <v>974</v>
      </c>
      <c r="B163" t="s">
        <v>39</v>
      </c>
      <c r="C163" t="s">
        <v>17</v>
      </c>
      <c r="D163" s="29">
        <v>1200000</v>
      </c>
    </row>
    <row r="164" spans="1:4" x14ac:dyDescent="0.25">
      <c r="A164" t="s">
        <v>629</v>
      </c>
      <c r="B164" t="s">
        <v>27</v>
      </c>
      <c r="C164" t="s">
        <v>18</v>
      </c>
      <c r="D164" s="29">
        <v>420000</v>
      </c>
    </row>
    <row r="165" spans="1:4" x14ac:dyDescent="0.25">
      <c r="A165" t="s">
        <v>187</v>
      </c>
      <c r="B165" t="s">
        <v>2</v>
      </c>
      <c r="C165" t="s">
        <v>21</v>
      </c>
      <c r="D165" s="29">
        <v>14000000</v>
      </c>
    </row>
    <row r="166" spans="1:4" x14ac:dyDescent="0.25">
      <c r="A166" t="s">
        <v>832</v>
      </c>
      <c r="B166" t="s">
        <v>34</v>
      </c>
      <c r="C166" t="s">
        <v>22</v>
      </c>
      <c r="D166" s="29">
        <v>9500000</v>
      </c>
    </row>
    <row r="167" spans="1:4" x14ac:dyDescent="0.25">
      <c r="A167" t="s">
        <v>158</v>
      </c>
      <c r="B167" t="s">
        <v>0</v>
      </c>
      <c r="C167" t="s">
        <v>16</v>
      </c>
      <c r="D167" s="29">
        <v>5200000</v>
      </c>
    </row>
    <row r="168" spans="1:4" x14ac:dyDescent="0.25">
      <c r="A168" t="s">
        <v>630</v>
      </c>
      <c r="B168" t="s">
        <v>27</v>
      </c>
      <c r="C168" t="s">
        <v>17</v>
      </c>
      <c r="D168" s="29">
        <v>1500000</v>
      </c>
    </row>
    <row r="169" spans="1:4" x14ac:dyDescent="0.25">
      <c r="A169" t="s">
        <v>862</v>
      </c>
      <c r="B169" t="s">
        <v>35</v>
      </c>
      <c r="C169" t="s">
        <v>17</v>
      </c>
      <c r="D169" s="29">
        <v>14259403</v>
      </c>
    </row>
    <row r="170" spans="1:4" x14ac:dyDescent="0.25">
      <c r="A170" t="s">
        <v>547</v>
      </c>
      <c r="B170" t="s">
        <v>544</v>
      </c>
      <c r="C170" t="s">
        <v>16</v>
      </c>
      <c r="D170" s="29">
        <v>490000</v>
      </c>
    </row>
    <row r="171" spans="1:4" x14ac:dyDescent="0.25">
      <c r="A171" t="s">
        <v>435</v>
      </c>
      <c r="B171" t="s">
        <v>11</v>
      </c>
      <c r="C171" t="s">
        <v>21</v>
      </c>
      <c r="D171" s="29">
        <v>424000</v>
      </c>
    </row>
    <row r="172" spans="1:4" x14ac:dyDescent="0.25">
      <c r="A172" t="s">
        <v>776</v>
      </c>
      <c r="B172" t="s">
        <v>32</v>
      </c>
      <c r="C172" t="s">
        <v>16</v>
      </c>
      <c r="D172" s="29">
        <v>800000</v>
      </c>
    </row>
    <row r="173" spans="1:4" x14ac:dyDescent="0.25">
      <c r="A173" t="s">
        <v>461</v>
      </c>
      <c r="B173" t="s">
        <v>12</v>
      </c>
      <c r="C173" t="s">
        <v>22</v>
      </c>
      <c r="D173" s="29">
        <v>443000</v>
      </c>
    </row>
    <row r="174" spans="1:4" x14ac:dyDescent="0.25">
      <c r="A174" t="s">
        <v>317</v>
      </c>
      <c r="B174" t="s">
        <v>7</v>
      </c>
      <c r="C174" t="s">
        <v>16</v>
      </c>
      <c r="D174" s="29">
        <v>419000</v>
      </c>
    </row>
    <row r="175" spans="1:4" x14ac:dyDescent="0.25">
      <c r="A175" t="s">
        <v>375</v>
      </c>
      <c r="B175" t="s">
        <v>9</v>
      </c>
      <c r="C175" t="s">
        <v>19</v>
      </c>
      <c r="D175" s="29">
        <v>2550000</v>
      </c>
    </row>
    <row r="176" spans="1:4" x14ac:dyDescent="0.25">
      <c r="A176" t="s">
        <v>573</v>
      </c>
      <c r="B176" t="s">
        <v>25</v>
      </c>
      <c r="C176" t="s">
        <v>17</v>
      </c>
      <c r="D176" s="29">
        <v>441500</v>
      </c>
    </row>
    <row r="177" spans="1:4" x14ac:dyDescent="0.25">
      <c r="A177" t="s">
        <v>349</v>
      </c>
      <c r="B177" t="s">
        <v>8</v>
      </c>
      <c r="C177" t="s">
        <v>17</v>
      </c>
      <c r="D177" s="29">
        <v>2225000</v>
      </c>
    </row>
    <row r="178" spans="1:4" x14ac:dyDescent="0.25">
      <c r="A178" t="s">
        <v>487</v>
      </c>
      <c r="B178" t="s">
        <v>13</v>
      </c>
      <c r="C178" t="s">
        <v>16</v>
      </c>
      <c r="D178" s="29">
        <v>414000</v>
      </c>
    </row>
    <row r="179" spans="1:4" x14ac:dyDescent="0.25">
      <c r="A179" t="s">
        <v>631</v>
      </c>
      <c r="B179" t="s">
        <v>27</v>
      </c>
      <c r="C179" t="s">
        <v>17</v>
      </c>
      <c r="D179" s="29">
        <v>1100000</v>
      </c>
    </row>
    <row r="180" spans="1:4" x14ac:dyDescent="0.25">
      <c r="A180" t="s">
        <v>833</v>
      </c>
      <c r="B180" t="s">
        <v>34</v>
      </c>
      <c r="C180" t="s">
        <v>17</v>
      </c>
      <c r="D180" s="29">
        <v>1000000</v>
      </c>
    </row>
    <row r="181" spans="1:4" x14ac:dyDescent="0.25">
      <c r="A181" t="s">
        <v>743</v>
      </c>
      <c r="B181" t="s">
        <v>31</v>
      </c>
      <c r="C181" t="s">
        <v>17</v>
      </c>
      <c r="D181" s="29">
        <v>431500</v>
      </c>
    </row>
    <row r="182" spans="1:4" x14ac:dyDescent="0.25">
      <c r="A182" t="s">
        <v>293</v>
      </c>
      <c r="B182" t="s">
        <v>6</v>
      </c>
      <c r="C182" t="s">
        <v>17</v>
      </c>
      <c r="D182" s="29">
        <v>425000</v>
      </c>
    </row>
    <row r="183" spans="1:4" x14ac:dyDescent="0.25">
      <c r="A183" t="s">
        <v>744</v>
      </c>
      <c r="B183" t="s">
        <v>31</v>
      </c>
      <c r="C183" t="s">
        <v>19</v>
      </c>
      <c r="D183" s="29">
        <v>6250000</v>
      </c>
    </row>
    <row r="184" spans="1:4" x14ac:dyDescent="0.25">
      <c r="A184" t="s">
        <v>213</v>
      </c>
      <c r="B184" t="s">
        <v>3</v>
      </c>
      <c r="C184" t="s">
        <v>17</v>
      </c>
      <c r="D184" s="29">
        <v>417000</v>
      </c>
    </row>
    <row r="185" spans="1:4" x14ac:dyDescent="0.25">
      <c r="A185" t="s">
        <v>548</v>
      </c>
      <c r="B185" t="s">
        <v>544</v>
      </c>
      <c r="C185" t="s">
        <v>17</v>
      </c>
      <c r="D185" s="29">
        <v>445000</v>
      </c>
    </row>
    <row r="186" spans="1:4" x14ac:dyDescent="0.25">
      <c r="A186" t="s">
        <v>237</v>
      </c>
      <c r="B186" t="s">
        <v>4</v>
      </c>
      <c r="C186" t="s">
        <v>17</v>
      </c>
      <c r="D186" s="29">
        <v>555000</v>
      </c>
    </row>
    <row r="187" spans="1:4" x14ac:dyDescent="0.25">
      <c r="A187" t="s">
        <v>549</v>
      </c>
      <c r="B187" t="s">
        <v>544</v>
      </c>
      <c r="C187" t="s">
        <v>17</v>
      </c>
      <c r="D187" s="29">
        <v>1400000</v>
      </c>
    </row>
    <row r="188" spans="1:4" x14ac:dyDescent="0.25">
      <c r="A188" t="s">
        <v>519</v>
      </c>
      <c r="B188" t="s">
        <v>24</v>
      </c>
      <c r="C188" t="s">
        <v>17</v>
      </c>
      <c r="D188" s="29">
        <v>500000</v>
      </c>
    </row>
    <row r="189" spans="1:4" x14ac:dyDescent="0.25">
      <c r="A189" t="s">
        <v>777</v>
      </c>
      <c r="B189" t="s">
        <v>32</v>
      </c>
      <c r="C189" t="s">
        <v>17</v>
      </c>
      <c r="D189" s="29">
        <v>468800</v>
      </c>
    </row>
    <row r="190" spans="1:4" x14ac:dyDescent="0.25">
      <c r="A190" t="s">
        <v>718</v>
      </c>
      <c r="B190" t="s">
        <v>30</v>
      </c>
      <c r="C190" t="s">
        <v>17</v>
      </c>
      <c r="D190" s="29">
        <v>11000000</v>
      </c>
    </row>
    <row r="191" spans="1:4" x14ac:dyDescent="0.25">
      <c r="A191" t="s">
        <v>690</v>
      </c>
      <c r="B191" t="s">
        <v>29</v>
      </c>
      <c r="C191" t="s">
        <v>18</v>
      </c>
      <c r="D191" s="29">
        <v>420000</v>
      </c>
    </row>
    <row r="192" spans="1:4" x14ac:dyDescent="0.25">
      <c r="A192" t="s">
        <v>436</v>
      </c>
      <c r="B192" t="s">
        <v>11</v>
      </c>
      <c r="C192" t="s">
        <v>22</v>
      </c>
      <c r="D192" s="29">
        <v>3925000</v>
      </c>
    </row>
    <row r="193" spans="1:4" x14ac:dyDescent="0.25">
      <c r="A193" t="s">
        <v>691</v>
      </c>
      <c r="B193" t="s">
        <v>29</v>
      </c>
      <c r="C193" t="s">
        <v>16</v>
      </c>
      <c r="D193" s="29">
        <v>5750000</v>
      </c>
    </row>
    <row r="194" spans="1:4" x14ac:dyDescent="0.25">
      <c r="A194" t="s">
        <v>807</v>
      </c>
      <c r="B194" t="s">
        <v>33</v>
      </c>
      <c r="C194" t="s">
        <v>16</v>
      </c>
      <c r="D194" s="29">
        <v>6300000</v>
      </c>
    </row>
    <row r="195" spans="1:4" x14ac:dyDescent="0.25">
      <c r="A195" t="s">
        <v>916</v>
      </c>
      <c r="B195" t="s">
        <v>37</v>
      </c>
      <c r="C195" t="s">
        <v>17</v>
      </c>
      <c r="D195" s="29">
        <v>2000000</v>
      </c>
    </row>
    <row r="196" spans="1:4" x14ac:dyDescent="0.25">
      <c r="A196" t="s">
        <v>863</v>
      </c>
      <c r="B196" t="s">
        <v>35</v>
      </c>
      <c r="C196" t="s">
        <v>16</v>
      </c>
      <c r="D196" s="29">
        <v>443000</v>
      </c>
    </row>
    <row r="197" spans="1:4" x14ac:dyDescent="0.25">
      <c r="A197" t="s">
        <v>719</v>
      </c>
      <c r="B197" t="s">
        <v>30</v>
      </c>
      <c r="C197" t="s">
        <v>17</v>
      </c>
      <c r="D197" s="29">
        <v>9500000</v>
      </c>
    </row>
    <row r="198" spans="1:4" x14ac:dyDescent="0.25">
      <c r="A198" t="s">
        <v>659</v>
      </c>
      <c r="B198" t="s">
        <v>28</v>
      </c>
      <c r="C198" t="s">
        <v>16</v>
      </c>
      <c r="D198" s="29">
        <v>420400</v>
      </c>
    </row>
    <row r="199" spans="1:4" x14ac:dyDescent="0.25">
      <c r="A199" t="s">
        <v>692</v>
      </c>
      <c r="B199" t="s">
        <v>29</v>
      </c>
      <c r="C199" t="s">
        <v>23</v>
      </c>
      <c r="D199" s="29">
        <v>3200000</v>
      </c>
    </row>
    <row r="200" spans="1:4" x14ac:dyDescent="0.25">
      <c r="A200" t="s">
        <v>574</v>
      </c>
      <c r="B200" t="s">
        <v>25</v>
      </c>
      <c r="C200" t="s">
        <v>16</v>
      </c>
      <c r="D200" s="29">
        <v>6833333</v>
      </c>
    </row>
    <row r="201" spans="1:4" x14ac:dyDescent="0.25">
      <c r="A201" t="s">
        <v>945</v>
      </c>
      <c r="B201" t="s">
        <v>38</v>
      </c>
      <c r="C201" t="s">
        <v>16</v>
      </c>
      <c r="D201" s="29">
        <v>900000</v>
      </c>
    </row>
    <row r="202" spans="1:4" x14ac:dyDescent="0.25">
      <c r="A202" t="s">
        <v>778</v>
      </c>
      <c r="B202" t="s">
        <v>32</v>
      </c>
      <c r="C202" t="s">
        <v>17</v>
      </c>
      <c r="D202" s="29">
        <v>415600</v>
      </c>
    </row>
    <row r="203" spans="1:4" x14ac:dyDescent="0.25">
      <c r="A203" t="s">
        <v>693</v>
      </c>
      <c r="B203" t="s">
        <v>29</v>
      </c>
      <c r="C203" t="s">
        <v>17</v>
      </c>
      <c r="D203" s="29">
        <v>1400000</v>
      </c>
    </row>
    <row r="204" spans="1:4" x14ac:dyDescent="0.25">
      <c r="A204" t="s">
        <v>575</v>
      </c>
      <c r="B204" t="s">
        <v>25</v>
      </c>
      <c r="C204" t="s">
        <v>22</v>
      </c>
      <c r="D204" s="29">
        <v>1400000</v>
      </c>
    </row>
    <row r="205" spans="1:4" x14ac:dyDescent="0.25">
      <c r="A205" t="s">
        <v>188</v>
      </c>
      <c r="B205" t="s">
        <v>2</v>
      </c>
      <c r="C205" t="s">
        <v>17</v>
      </c>
      <c r="D205" s="29">
        <v>419000</v>
      </c>
    </row>
    <row r="206" spans="1:4" x14ac:dyDescent="0.25">
      <c r="A206" t="s">
        <v>189</v>
      </c>
      <c r="B206" t="s">
        <v>2</v>
      </c>
      <c r="C206" t="s">
        <v>17</v>
      </c>
      <c r="D206" s="29">
        <v>419000</v>
      </c>
    </row>
    <row r="207" spans="1:4" x14ac:dyDescent="0.25">
      <c r="A207" t="s">
        <v>660</v>
      </c>
      <c r="B207" t="s">
        <v>28</v>
      </c>
      <c r="C207" t="s">
        <v>16</v>
      </c>
      <c r="D207" s="29">
        <v>8250000</v>
      </c>
    </row>
    <row r="208" spans="1:4" x14ac:dyDescent="0.25">
      <c r="A208" t="s">
        <v>632</v>
      </c>
      <c r="B208" t="s">
        <v>27</v>
      </c>
      <c r="C208" t="s">
        <v>17</v>
      </c>
      <c r="D208" s="29">
        <v>1200000</v>
      </c>
    </row>
    <row r="209" spans="1:4" x14ac:dyDescent="0.25">
      <c r="A209" t="s">
        <v>238</v>
      </c>
      <c r="B209" t="s">
        <v>4</v>
      </c>
      <c r="C209" t="s">
        <v>17</v>
      </c>
      <c r="D209" s="29">
        <v>10333333</v>
      </c>
    </row>
    <row r="210" spans="1:4" x14ac:dyDescent="0.25">
      <c r="A210" t="s">
        <v>694</v>
      </c>
      <c r="B210" t="s">
        <v>29</v>
      </c>
      <c r="C210" t="s">
        <v>17</v>
      </c>
      <c r="D210" s="29">
        <v>3350000</v>
      </c>
    </row>
    <row r="211" spans="1:4" x14ac:dyDescent="0.25">
      <c r="A211" t="s">
        <v>661</v>
      </c>
      <c r="B211" t="s">
        <v>28</v>
      </c>
      <c r="C211" t="s">
        <v>17</v>
      </c>
      <c r="D211" s="29">
        <v>4000000</v>
      </c>
    </row>
    <row r="212" spans="1:4" x14ac:dyDescent="0.25">
      <c r="A212" t="s">
        <v>488</v>
      </c>
      <c r="B212" t="s">
        <v>13</v>
      </c>
      <c r="C212" t="s">
        <v>17</v>
      </c>
      <c r="D212" s="29">
        <v>12750000</v>
      </c>
    </row>
    <row r="213" spans="1:4" x14ac:dyDescent="0.25">
      <c r="A213" t="s">
        <v>159</v>
      </c>
      <c r="B213" t="s">
        <v>0</v>
      </c>
      <c r="C213" t="s">
        <v>17</v>
      </c>
      <c r="D213" s="29">
        <v>419000</v>
      </c>
    </row>
    <row r="214" spans="1:4" x14ac:dyDescent="0.25">
      <c r="A214" t="s">
        <v>889</v>
      </c>
      <c r="B214" t="s">
        <v>36</v>
      </c>
      <c r="C214" t="s">
        <v>23</v>
      </c>
      <c r="D214" s="29">
        <v>1000000</v>
      </c>
    </row>
    <row r="215" spans="1:4" x14ac:dyDescent="0.25">
      <c r="A215" t="s">
        <v>808</v>
      </c>
      <c r="B215" t="s">
        <v>33</v>
      </c>
      <c r="C215" t="s">
        <v>17</v>
      </c>
      <c r="D215" s="29">
        <v>418500</v>
      </c>
    </row>
    <row r="216" spans="1:4" x14ac:dyDescent="0.25">
      <c r="A216" t="s">
        <v>190</v>
      </c>
      <c r="B216" t="s">
        <v>2</v>
      </c>
      <c r="C216" t="s">
        <v>22</v>
      </c>
      <c r="D216" s="29">
        <v>9146942</v>
      </c>
    </row>
    <row r="217" spans="1:4" x14ac:dyDescent="0.25">
      <c r="A217" t="s">
        <v>239</v>
      </c>
      <c r="B217" t="s">
        <v>4</v>
      </c>
      <c r="C217" t="s">
        <v>17</v>
      </c>
      <c r="D217" s="29">
        <v>3000000</v>
      </c>
    </row>
    <row r="218" spans="1:4" x14ac:dyDescent="0.25">
      <c r="A218" t="s">
        <v>240</v>
      </c>
      <c r="B218" t="s">
        <v>4</v>
      </c>
      <c r="C218" t="s">
        <v>17</v>
      </c>
      <c r="D218" s="29">
        <v>505000</v>
      </c>
    </row>
    <row r="219" spans="1:4" x14ac:dyDescent="0.25">
      <c r="A219" t="s">
        <v>864</v>
      </c>
      <c r="B219" t="s">
        <v>35</v>
      </c>
      <c r="C219" t="s">
        <v>22</v>
      </c>
      <c r="D219" s="29">
        <v>414000</v>
      </c>
    </row>
    <row r="220" spans="1:4" x14ac:dyDescent="0.25">
      <c r="A220" t="s">
        <v>633</v>
      </c>
      <c r="B220" t="s">
        <v>27</v>
      </c>
      <c r="C220" t="s">
        <v>22</v>
      </c>
      <c r="D220" s="29">
        <v>422000</v>
      </c>
    </row>
    <row r="221" spans="1:4" x14ac:dyDescent="0.25">
      <c r="A221" t="s">
        <v>408</v>
      </c>
      <c r="B221" t="s">
        <v>10</v>
      </c>
      <c r="C221" t="s">
        <v>17</v>
      </c>
      <c r="D221" s="29">
        <v>418000</v>
      </c>
    </row>
    <row r="222" spans="1:4" x14ac:dyDescent="0.25">
      <c r="A222" t="s">
        <v>975</v>
      </c>
      <c r="B222" t="s">
        <v>39</v>
      </c>
      <c r="C222" t="s">
        <v>18</v>
      </c>
      <c r="D222" s="29">
        <v>415000</v>
      </c>
    </row>
    <row r="223" spans="1:4" x14ac:dyDescent="0.25">
      <c r="A223" t="s">
        <v>603</v>
      </c>
      <c r="B223" t="s">
        <v>26</v>
      </c>
      <c r="C223" t="s">
        <v>21</v>
      </c>
      <c r="D223" s="29">
        <v>437500</v>
      </c>
    </row>
    <row r="224" spans="1:4" x14ac:dyDescent="0.25">
      <c r="A224" t="s">
        <v>720</v>
      </c>
      <c r="B224" t="s">
        <v>30</v>
      </c>
      <c r="C224" t="s">
        <v>17</v>
      </c>
      <c r="D224" s="29">
        <v>2750000</v>
      </c>
    </row>
    <row r="225" spans="1:4" x14ac:dyDescent="0.25">
      <c r="A225" t="s">
        <v>695</v>
      </c>
      <c r="B225" t="s">
        <v>29</v>
      </c>
      <c r="C225" t="s">
        <v>23</v>
      </c>
      <c r="D225" s="29">
        <v>425000</v>
      </c>
    </row>
    <row r="226" spans="1:4" x14ac:dyDescent="0.25">
      <c r="A226" t="s">
        <v>241</v>
      </c>
      <c r="B226" t="s">
        <v>4</v>
      </c>
      <c r="C226" t="s">
        <v>16</v>
      </c>
      <c r="D226" s="29">
        <v>470000</v>
      </c>
    </row>
    <row r="227" spans="1:4" x14ac:dyDescent="0.25">
      <c r="A227" t="s">
        <v>917</v>
      </c>
      <c r="B227" t="s">
        <v>37</v>
      </c>
      <c r="C227" t="s">
        <v>17</v>
      </c>
      <c r="D227" s="29">
        <v>1251000</v>
      </c>
    </row>
    <row r="228" spans="1:4" x14ac:dyDescent="0.25">
      <c r="A228" t="s">
        <v>918</v>
      </c>
      <c r="B228" t="s">
        <v>37</v>
      </c>
      <c r="C228" t="s">
        <v>17</v>
      </c>
      <c r="D228" s="29">
        <v>3250000</v>
      </c>
    </row>
    <row r="229" spans="1:4" x14ac:dyDescent="0.25">
      <c r="A229" t="s">
        <v>268</v>
      </c>
      <c r="B229" t="s">
        <v>5</v>
      </c>
      <c r="C229" t="s">
        <v>18</v>
      </c>
      <c r="D229" s="29">
        <v>417000</v>
      </c>
    </row>
    <row r="230" spans="1:4" x14ac:dyDescent="0.25">
      <c r="A230" t="s">
        <v>919</v>
      </c>
      <c r="B230" t="s">
        <v>37</v>
      </c>
      <c r="C230" t="s">
        <v>17</v>
      </c>
      <c r="D230" s="29">
        <v>1000000</v>
      </c>
    </row>
    <row r="231" spans="1:4" x14ac:dyDescent="0.25">
      <c r="A231" t="s">
        <v>834</v>
      </c>
      <c r="B231" t="s">
        <v>34</v>
      </c>
      <c r="C231" t="s">
        <v>17</v>
      </c>
      <c r="D231" s="29">
        <v>4500000</v>
      </c>
    </row>
    <row r="232" spans="1:4" x14ac:dyDescent="0.25">
      <c r="A232" t="s">
        <v>696</v>
      </c>
      <c r="B232" t="s">
        <v>29</v>
      </c>
      <c r="C232" t="s">
        <v>16</v>
      </c>
      <c r="D232" s="29">
        <v>6000000</v>
      </c>
    </row>
    <row r="233" spans="1:4" x14ac:dyDescent="0.25">
      <c r="A233" t="s">
        <v>865</v>
      </c>
      <c r="B233" t="s">
        <v>35</v>
      </c>
      <c r="C233" t="s">
        <v>21</v>
      </c>
      <c r="D233" s="29">
        <v>416000</v>
      </c>
    </row>
    <row r="234" spans="1:4" x14ac:dyDescent="0.25">
      <c r="A234" t="s">
        <v>721</v>
      </c>
      <c r="B234" t="s">
        <v>30</v>
      </c>
      <c r="C234" t="s">
        <v>17</v>
      </c>
      <c r="D234" s="29">
        <v>425000</v>
      </c>
    </row>
    <row r="235" spans="1:4" x14ac:dyDescent="0.25">
      <c r="A235" t="s">
        <v>160</v>
      </c>
      <c r="B235" t="s">
        <v>0</v>
      </c>
      <c r="C235" t="s">
        <v>17</v>
      </c>
      <c r="D235" s="29">
        <v>423500</v>
      </c>
    </row>
    <row r="236" spans="1:4" x14ac:dyDescent="0.25">
      <c r="A236" t="s">
        <v>920</v>
      </c>
      <c r="B236" t="s">
        <v>37</v>
      </c>
      <c r="C236" t="s">
        <v>16</v>
      </c>
      <c r="D236" s="29">
        <v>2400000</v>
      </c>
    </row>
    <row r="237" spans="1:4" x14ac:dyDescent="0.25">
      <c r="A237" t="s">
        <v>242</v>
      </c>
      <c r="B237" t="s">
        <v>4</v>
      </c>
      <c r="C237" t="s">
        <v>20</v>
      </c>
      <c r="D237" s="29">
        <v>12500000</v>
      </c>
    </row>
    <row r="238" spans="1:4" x14ac:dyDescent="0.25">
      <c r="A238" t="s">
        <v>835</v>
      </c>
      <c r="B238" t="s">
        <v>34</v>
      </c>
      <c r="C238" t="s">
        <v>17</v>
      </c>
      <c r="D238" s="29">
        <v>422000</v>
      </c>
    </row>
    <row r="239" spans="1:4" x14ac:dyDescent="0.25">
      <c r="A239" t="s">
        <v>890</v>
      </c>
      <c r="B239" t="s">
        <v>36</v>
      </c>
      <c r="C239" t="s">
        <v>17</v>
      </c>
      <c r="D239" s="29">
        <v>2084671</v>
      </c>
    </row>
    <row r="240" spans="1:4" x14ac:dyDescent="0.25">
      <c r="A240" t="s">
        <v>946</v>
      </c>
      <c r="B240" t="s">
        <v>38</v>
      </c>
      <c r="C240" t="s">
        <v>17</v>
      </c>
      <c r="D240" s="29">
        <v>436400</v>
      </c>
    </row>
    <row r="241" spans="1:4" x14ac:dyDescent="0.25">
      <c r="A241" t="s">
        <v>662</v>
      </c>
      <c r="B241" t="s">
        <v>28</v>
      </c>
      <c r="C241" t="s">
        <v>17</v>
      </c>
      <c r="D241" s="29">
        <v>460450</v>
      </c>
    </row>
    <row r="242" spans="1:4" x14ac:dyDescent="0.25">
      <c r="A242" t="s">
        <v>191</v>
      </c>
      <c r="B242" t="s">
        <v>2</v>
      </c>
      <c r="C242" t="s">
        <v>19</v>
      </c>
      <c r="D242" s="29">
        <v>1625000</v>
      </c>
    </row>
    <row r="243" spans="1:4" x14ac:dyDescent="0.25">
      <c r="A243" t="s">
        <v>634</v>
      </c>
      <c r="B243" t="s">
        <v>27</v>
      </c>
      <c r="C243" t="s">
        <v>21</v>
      </c>
      <c r="D243" s="29">
        <v>14250000</v>
      </c>
    </row>
    <row r="244" spans="1:4" x14ac:dyDescent="0.25">
      <c r="A244" t="s">
        <v>294</v>
      </c>
      <c r="B244" t="s">
        <v>6</v>
      </c>
      <c r="C244" t="s">
        <v>21</v>
      </c>
      <c r="D244" s="29">
        <v>2250000</v>
      </c>
    </row>
    <row r="245" spans="1:4" x14ac:dyDescent="0.25">
      <c r="A245" t="s">
        <v>604</v>
      </c>
      <c r="B245" t="s">
        <v>26</v>
      </c>
      <c r="C245" t="s">
        <v>16</v>
      </c>
      <c r="D245" s="29">
        <v>5375000</v>
      </c>
    </row>
    <row r="246" spans="1:4" x14ac:dyDescent="0.25">
      <c r="A246" t="s">
        <v>605</v>
      </c>
      <c r="B246" t="s">
        <v>26</v>
      </c>
      <c r="C246" t="s">
        <v>16</v>
      </c>
      <c r="D246" s="29">
        <v>1000000</v>
      </c>
    </row>
    <row r="247" spans="1:4" x14ac:dyDescent="0.25">
      <c r="A247" t="s">
        <v>243</v>
      </c>
      <c r="B247" t="s">
        <v>4</v>
      </c>
      <c r="C247" t="s">
        <v>17</v>
      </c>
      <c r="D247" s="29">
        <v>900000</v>
      </c>
    </row>
    <row r="248" spans="1:4" x14ac:dyDescent="0.25">
      <c r="A248" t="s">
        <v>921</v>
      </c>
      <c r="B248" t="s">
        <v>37</v>
      </c>
      <c r="C248" t="s">
        <v>17</v>
      </c>
      <c r="D248" s="29">
        <v>431810</v>
      </c>
    </row>
    <row r="249" spans="1:4" x14ac:dyDescent="0.25">
      <c r="A249" t="s">
        <v>663</v>
      </c>
      <c r="B249" t="s">
        <v>28</v>
      </c>
      <c r="C249" t="s">
        <v>18</v>
      </c>
      <c r="D249" s="29">
        <v>14729364</v>
      </c>
    </row>
    <row r="250" spans="1:4" x14ac:dyDescent="0.25">
      <c r="A250" t="s">
        <v>192</v>
      </c>
      <c r="B250" t="s">
        <v>2</v>
      </c>
      <c r="C250" t="s">
        <v>17</v>
      </c>
      <c r="D250" s="29">
        <v>15000000</v>
      </c>
    </row>
    <row r="251" spans="1:4" x14ac:dyDescent="0.25">
      <c r="A251" t="s">
        <v>214</v>
      </c>
      <c r="B251" t="s">
        <v>3</v>
      </c>
      <c r="C251" t="s">
        <v>23</v>
      </c>
      <c r="D251" s="29">
        <v>7250000</v>
      </c>
    </row>
    <row r="252" spans="1:4" x14ac:dyDescent="0.25">
      <c r="A252" t="s">
        <v>376</v>
      </c>
      <c r="B252" t="s">
        <v>9</v>
      </c>
      <c r="C252" t="s">
        <v>16</v>
      </c>
      <c r="D252" s="29">
        <v>424000</v>
      </c>
    </row>
    <row r="253" spans="1:4" x14ac:dyDescent="0.25">
      <c r="A253" t="s">
        <v>520</v>
      </c>
      <c r="B253" t="s">
        <v>24</v>
      </c>
      <c r="C253" t="s">
        <v>19</v>
      </c>
      <c r="D253" s="29">
        <v>1000000</v>
      </c>
    </row>
    <row r="254" spans="1:4" x14ac:dyDescent="0.25">
      <c r="A254" t="s">
        <v>722</v>
      </c>
      <c r="B254" t="s">
        <v>30</v>
      </c>
      <c r="C254" t="s">
        <v>16</v>
      </c>
      <c r="D254" s="29">
        <v>414000</v>
      </c>
    </row>
    <row r="255" spans="1:4" x14ac:dyDescent="0.25">
      <c r="A255" t="s">
        <v>409</v>
      </c>
      <c r="B255" t="s">
        <v>10</v>
      </c>
      <c r="C255" t="s">
        <v>16</v>
      </c>
      <c r="D255" s="29">
        <v>423000</v>
      </c>
    </row>
    <row r="256" spans="1:4" x14ac:dyDescent="0.25">
      <c r="A256" t="s">
        <v>550</v>
      </c>
      <c r="B256" t="s">
        <v>544</v>
      </c>
      <c r="C256" t="s">
        <v>21</v>
      </c>
      <c r="D256" s="29">
        <v>425000</v>
      </c>
    </row>
    <row r="257" spans="1:4" x14ac:dyDescent="0.25">
      <c r="A257" t="s">
        <v>836</v>
      </c>
      <c r="B257" t="s">
        <v>34</v>
      </c>
      <c r="C257" t="s">
        <v>17</v>
      </c>
      <c r="D257" s="29">
        <v>436500</v>
      </c>
    </row>
    <row r="258" spans="1:4" x14ac:dyDescent="0.25">
      <c r="A258" t="s">
        <v>976</v>
      </c>
      <c r="B258" t="s">
        <v>39</v>
      </c>
      <c r="C258" t="s">
        <v>17</v>
      </c>
      <c r="D258" s="29">
        <v>695000</v>
      </c>
    </row>
    <row r="259" spans="1:4" x14ac:dyDescent="0.25">
      <c r="A259" t="s">
        <v>606</v>
      </c>
      <c r="B259" t="s">
        <v>26</v>
      </c>
      <c r="C259" t="s">
        <v>19</v>
      </c>
      <c r="D259" s="29">
        <v>429000</v>
      </c>
    </row>
    <row r="260" spans="1:4" x14ac:dyDescent="0.25">
      <c r="A260" t="s">
        <v>977</v>
      </c>
      <c r="B260" t="s">
        <v>39</v>
      </c>
      <c r="C260" t="s">
        <v>17</v>
      </c>
      <c r="D260" s="29">
        <v>418000</v>
      </c>
    </row>
    <row r="261" spans="1:4" x14ac:dyDescent="0.25">
      <c r="A261" t="s">
        <v>318</v>
      </c>
      <c r="B261" t="s">
        <v>7</v>
      </c>
      <c r="C261" t="s">
        <v>16</v>
      </c>
      <c r="D261" s="29">
        <v>450000</v>
      </c>
    </row>
    <row r="262" spans="1:4" x14ac:dyDescent="0.25">
      <c r="A262" t="s">
        <v>947</v>
      </c>
      <c r="B262" t="s">
        <v>38</v>
      </c>
      <c r="C262" t="s">
        <v>17</v>
      </c>
      <c r="D262" s="29">
        <v>450000</v>
      </c>
    </row>
    <row r="263" spans="1:4" x14ac:dyDescent="0.25">
      <c r="A263" t="s">
        <v>779</v>
      </c>
      <c r="B263" t="s">
        <v>32</v>
      </c>
      <c r="C263" t="s">
        <v>17</v>
      </c>
      <c r="D263" s="29">
        <v>900000</v>
      </c>
    </row>
    <row r="264" spans="1:4" x14ac:dyDescent="0.25">
      <c r="A264" t="s">
        <v>244</v>
      </c>
      <c r="B264" t="s">
        <v>4</v>
      </c>
      <c r="C264" t="s">
        <v>22</v>
      </c>
      <c r="D264" s="29">
        <v>5750000</v>
      </c>
    </row>
    <row r="265" spans="1:4" x14ac:dyDescent="0.25">
      <c r="A265" t="s">
        <v>607</v>
      </c>
      <c r="B265" t="s">
        <v>26</v>
      </c>
      <c r="C265" t="s">
        <v>17</v>
      </c>
      <c r="D265" s="29">
        <v>429000</v>
      </c>
    </row>
    <row r="266" spans="1:4" x14ac:dyDescent="0.25">
      <c r="A266" t="s">
        <v>319</v>
      </c>
      <c r="B266" t="s">
        <v>7</v>
      </c>
      <c r="C266" t="s">
        <v>18</v>
      </c>
      <c r="D266" s="29">
        <v>2068391</v>
      </c>
    </row>
    <row r="267" spans="1:4" x14ac:dyDescent="0.25">
      <c r="A267" t="s">
        <v>320</v>
      </c>
      <c r="B267" t="s">
        <v>7</v>
      </c>
      <c r="C267" t="s">
        <v>17</v>
      </c>
      <c r="D267" s="29">
        <v>1625000</v>
      </c>
    </row>
    <row r="268" spans="1:4" x14ac:dyDescent="0.25">
      <c r="A268" t="s">
        <v>664</v>
      </c>
      <c r="B268" t="s">
        <v>28</v>
      </c>
      <c r="C268" t="s">
        <v>18</v>
      </c>
      <c r="D268" s="29">
        <v>419300</v>
      </c>
    </row>
    <row r="269" spans="1:4" x14ac:dyDescent="0.25">
      <c r="A269" t="s">
        <v>551</v>
      </c>
      <c r="B269" t="s">
        <v>544</v>
      </c>
      <c r="C269" t="s">
        <v>17</v>
      </c>
      <c r="D269" s="29">
        <v>800000</v>
      </c>
    </row>
    <row r="270" spans="1:4" x14ac:dyDescent="0.25">
      <c r="A270" t="s">
        <v>948</v>
      </c>
      <c r="B270" t="s">
        <v>38</v>
      </c>
      <c r="C270" t="s">
        <v>21</v>
      </c>
      <c r="D270" s="29">
        <v>2500000</v>
      </c>
    </row>
    <row r="271" spans="1:4" x14ac:dyDescent="0.25">
      <c r="A271" t="s">
        <v>295</v>
      </c>
      <c r="B271" t="s">
        <v>6</v>
      </c>
      <c r="C271" t="s">
        <v>17</v>
      </c>
      <c r="D271" s="29">
        <v>8750000</v>
      </c>
    </row>
    <row r="272" spans="1:4" x14ac:dyDescent="0.25">
      <c r="A272" t="s">
        <v>809</v>
      </c>
      <c r="B272" t="s">
        <v>33</v>
      </c>
      <c r="C272" t="s">
        <v>19</v>
      </c>
      <c r="D272" s="29">
        <v>425000</v>
      </c>
    </row>
    <row r="273" spans="1:4" x14ac:dyDescent="0.25">
      <c r="A273" t="s">
        <v>891</v>
      </c>
      <c r="B273" t="s">
        <v>36</v>
      </c>
      <c r="C273" t="s">
        <v>22</v>
      </c>
      <c r="D273" s="29">
        <v>414900</v>
      </c>
    </row>
    <row r="274" spans="1:4" x14ac:dyDescent="0.25">
      <c r="A274" t="s">
        <v>978</v>
      </c>
      <c r="B274" t="s">
        <v>39</v>
      </c>
      <c r="C274" t="s">
        <v>17</v>
      </c>
      <c r="D274" s="29">
        <v>414000</v>
      </c>
    </row>
    <row r="275" spans="1:4" x14ac:dyDescent="0.25">
      <c r="A275" t="s">
        <v>922</v>
      </c>
      <c r="B275" t="s">
        <v>37</v>
      </c>
      <c r="C275" t="s">
        <v>18</v>
      </c>
      <c r="D275" s="29">
        <v>452180</v>
      </c>
    </row>
    <row r="276" spans="1:4" x14ac:dyDescent="0.25">
      <c r="A276" t="s">
        <v>552</v>
      </c>
      <c r="B276" t="s">
        <v>544</v>
      </c>
      <c r="C276" t="s">
        <v>21</v>
      </c>
      <c r="D276" s="29">
        <v>425000</v>
      </c>
    </row>
    <row r="277" spans="1:4" x14ac:dyDescent="0.25">
      <c r="A277" t="s">
        <v>437</v>
      </c>
      <c r="B277" t="s">
        <v>11</v>
      </c>
      <c r="C277" t="s">
        <v>17</v>
      </c>
      <c r="D277" s="29">
        <v>417000</v>
      </c>
    </row>
    <row r="278" spans="1:4" x14ac:dyDescent="0.25">
      <c r="A278" t="s">
        <v>410</v>
      </c>
      <c r="B278" t="s">
        <v>10</v>
      </c>
      <c r="C278" t="s">
        <v>17</v>
      </c>
      <c r="D278" s="29">
        <v>435000</v>
      </c>
    </row>
    <row r="279" spans="1:4" x14ac:dyDescent="0.25">
      <c r="A279" t="s">
        <v>665</v>
      </c>
      <c r="B279" t="s">
        <v>28</v>
      </c>
      <c r="C279" t="s">
        <v>21</v>
      </c>
      <c r="D279" s="29">
        <v>1500000</v>
      </c>
    </row>
    <row r="280" spans="1:4" x14ac:dyDescent="0.25">
      <c r="A280" t="s">
        <v>193</v>
      </c>
      <c r="B280" t="s">
        <v>2</v>
      </c>
      <c r="C280" t="s">
        <v>16</v>
      </c>
      <c r="D280" s="29">
        <v>1350000</v>
      </c>
    </row>
    <row r="281" spans="1:4" x14ac:dyDescent="0.25">
      <c r="A281" t="s">
        <v>194</v>
      </c>
      <c r="B281" t="s">
        <v>2</v>
      </c>
      <c r="C281" t="s">
        <v>17</v>
      </c>
      <c r="D281" s="29">
        <v>895000</v>
      </c>
    </row>
    <row r="282" spans="1:4" x14ac:dyDescent="0.25">
      <c r="A282" t="s">
        <v>780</v>
      </c>
      <c r="B282" t="s">
        <v>32</v>
      </c>
      <c r="C282" t="s">
        <v>22</v>
      </c>
      <c r="D282" s="29">
        <v>423300</v>
      </c>
    </row>
    <row r="283" spans="1:4" x14ac:dyDescent="0.25">
      <c r="A283" t="s">
        <v>576</v>
      </c>
      <c r="B283" t="s">
        <v>25</v>
      </c>
      <c r="C283" t="s">
        <v>40</v>
      </c>
      <c r="D283" s="29">
        <v>414000</v>
      </c>
    </row>
    <row r="284" spans="1:4" x14ac:dyDescent="0.25">
      <c r="A284" t="s">
        <v>489</v>
      </c>
      <c r="B284" t="s">
        <v>13</v>
      </c>
      <c r="C284" t="s">
        <v>18</v>
      </c>
      <c r="D284" s="29">
        <v>3000000</v>
      </c>
    </row>
    <row r="285" spans="1:4" x14ac:dyDescent="0.25">
      <c r="A285" t="s">
        <v>837</v>
      </c>
      <c r="B285" t="s">
        <v>34</v>
      </c>
      <c r="C285" t="s">
        <v>17</v>
      </c>
      <c r="D285" s="29">
        <v>1000000</v>
      </c>
    </row>
    <row r="286" spans="1:4" x14ac:dyDescent="0.25">
      <c r="A286" t="s">
        <v>781</v>
      </c>
      <c r="B286" t="s">
        <v>32</v>
      </c>
      <c r="C286" t="s">
        <v>17</v>
      </c>
      <c r="D286" s="29">
        <v>417100</v>
      </c>
    </row>
    <row r="287" spans="1:4" x14ac:dyDescent="0.25">
      <c r="A287" t="s">
        <v>490</v>
      </c>
      <c r="B287" t="s">
        <v>13</v>
      </c>
      <c r="C287" t="s">
        <v>17</v>
      </c>
      <c r="D287" s="29">
        <v>8000000</v>
      </c>
    </row>
    <row r="288" spans="1:4" x14ac:dyDescent="0.25">
      <c r="A288" t="s">
        <v>377</v>
      </c>
      <c r="B288" t="s">
        <v>9</v>
      </c>
      <c r="C288" t="s">
        <v>17</v>
      </c>
      <c r="D288" s="29">
        <v>417000</v>
      </c>
    </row>
    <row r="289" spans="1:4" x14ac:dyDescent="0.25">
      <c r="A289" t="s">
        <v>892</v>
      </c>
      <c r="B289" t="s">
        <v>36</v>
      </c>
      <c r="C289" t="s">
        <v>21</v>
      </c>
      <c r="D289" s="29">
        <v>2000000</v>
      </c>
    </row>
    <row r="290" spans="1:4" x14ac:dyDescent="0.25">
      <c r="A290" t="s">
        <v>745</v>
      </c>
      <c r="B290" t="s">
        <v>31</v>
      </c>
      <c r="C290" t="s">
        <v>17</v>
      </c>
      <c r="D290" s="29">
        <v>461500</v>
      </c>
    </row>
    <row r="291" spans="1:4" x14ac:dyDescent="0.25">
      <c r="A291" t="s">
        <v>350</v>
      </c>
      <c r="B291" t="s">
        <v>8</v>
      </c>
      <c r="C291" t="s">
        <v>17</v>
      </c>
      <c r="D291" s="29">
        <v>6287500</v>
      </c>
    </row>
    <row r="292" spans="1:4" x14ac:dyDescent="0.25">
      <c r="A292" t="s">
        <v>378</v>
      </c>
      <c r="B292" t="s">
        <v>9</v>
      </c>
      <c r="C292" t="s">
        <v>17</v>
      </c>
      <c r="D292" s="29">
        <v>790000</v>
      </c>
    </row>
    <row r="293" spans="1:4" x14ac:dyDescent="0.25">
      <c r="A293" t="s">
        <v>245</v>
      </c>
      <c r="B293" t="s">
        <v>4</v>
      </c>
      <c r="C293" t="s">
        <v>17</v>
      </c>
      <c r="D293" s="29">
        <v>417000</v>
      </c>
    </row>
    <row r="294" spans="1:4" x14ac:dyDescent="0.25">
      <c r="A294" t="s">
        <v>838</v>
      </c>
      <c r="B294" t="s">
        <v>34</v>
      </c>
      <c r="C294" t="s">
        <v>17</v>
      </c>
      <c r="D294" s="29">
        <v>11700000</v>
      </c>
    </row>
    <row r="295" spans="1:4" x14ac:dyDescent="0.25">
      <c r="A295" t="s">
        <v>215</v>
      </c>
      <c r="B295" t="s">
        <v>3</v>
      </c>
      <c r="C295" t="s">
        <v>16</v>
      </c>
      <c r="D295" s="29">
        <v>985000</v>
      </c>
    </row>
    <row r="296" spans="1:4" x14ac:dyDescent="0.25">
      <c r="A296" t="s">
        <v>438</v>
      </c>
      <c r="B296" t="s">
        <v>11</v>
      </c>
      <c r="C296" t="s">
        <v>17</v>
      </c>
      <c r="D296" s="29">
        <v>418000</v>
      </c>
    </row>
    <row r="297" spans="1:4" x14ac:dyDescent="0.25">
      <c r="A297" t="s">
        <v>491</v>
      </c>
      <c r="B297" t="s">
        <v>13</v>
      </c>
      <c r="C297" t="s">
        <v>17</v>
      </c>
      <c r="D297" s="29">
        <v>5500000</v>
      </c>
    </row>
    <row r="298" spans="1:4" x14ac:dyDescent="0.25">
      <c r="A298" t="s">
        <v>666</v>
      </c>
      <c r="B298" t="s">
        <v>28</v>
      </c>
      <c r="C298" t="s">
        <v>19</v>
      </c>
      <c r="D298" s="29">
        <v>455700</v>
      </c>
    </row>
    <row r="299" spans="1:4" x14ac:dyDescent="0.25">
      <c r="A299" t="s">
        <v>321</v>
      </c>
      <c r="B299" t="s">
        <v>7</v>
      </c>
      <c r="C299" t="s">
        <v>17</v>
      </c>
      <c r="D299" s="29">
        <v>12125000</v>
      </c>
    </row>
    <row r="300" spans="1:4" x14ac:dyDescent="0.25">
      <c r="A300" t="s">
        <v>608</v>
      </c>
      <c r="B300" t="s">
        <v>26</v>
      </c>
      <c r="C300" t="s">
        <v>17</v>
      </c>
      <c r="D300" s="29">
        <v>4300000</v>
      </c>
    </row>
    <row r="301" spans="1:4" x14ac:dyDescent="0.25">
      <c r="A301" t="s">
        <v>635</v>
      </c>
      <c r="B301" t="s">
        <v>27</v>
      </c>
      <c r="C301" t="s">
        <v>17</v>
      </c>
      <c r="D301" s="29">
        <v>12166666</v>
      </c>
    </row>
    <row r="302" spans="1:4" x14ac:dyDescent="0.25">
      <c r="A302" t="s">
        <v>949</v>
      </c>
      <c r="B302" t="s">
        <v>38</v>
      </c>
      <c r="C302" t="s">
        <v>17</v>
      </c>
      <c r="D302" s="29">
        <v>4000000</v>
      </c>
    </row>
    <row r="303" spans="1:4" x14ac:dyDescent="0.25">
      <c r="A303" t="s">
        <v>351</v>
      </c>
      <c r="B303" t="s">
        <v>8</v>
      </c>
      <c r="C303" t="s">
        <v>17</v>
      </c>
      <c r="D303" s="29">
        <v>419800</v>
      </c>
    </row>
    <row r="304" spans="1:4" x14ac:dyDescent="0.25">
      <c r="A304" t="s">
        <v>839</v>
      </c>
      <c r="B304" t="s">
        <v>34</v>
      </c>
      <c r="C304" t="s">
        <v>16</v>
      </c>
      <c r="D304" s="29">
        <v>4312500</v>
      </c>
    </row>
    <row r="305" spans="1:4" x14ac:dyDescent="0.25">
      <c r="A305" t="s">
        <v>379</v>
      </c>
      <c r="B305" t="s">
        <v>9</v>
      </c>
      <c r="C305" t="s">
        <v>17</v>
      </c>
      <c r="D305" s="29">
        <v>424000</v>
      </c>
    </row>
    <row r="306" spans="1:4" x14ac:dyDescent="0.25">
      <c r="A306" t="s">
        <v>322</v>
      </c>
      <c r="B306" t="s">
        <v>7</v>
      </c>
      <c r="C306" t="s">
        <v>16</v>
      </c>
      <c r="D306" s="29">
        <v>900000</v>
      </c>
    </row>
    <row r="307" spans="1:4" x14ac:dyDescent="0.25">
      <c r="A307" t="s">
        <v>195</v>
      </c>
      <c r="B307" t="s">
        <v>2</v>
      </c>
      <c r="C307" t="s">
        <v>23</v>
      </c>
      <c r="D307" s="29">
        <v>414000</v>
      </c>
    </row>
    <row r="308" spans="1:4" x14ac:dyDescent="0.25">
      <c r="A308" t="s">
        <v>667</v>
      </c>
      <c r="B308" t="s">
        <v>28</v>
      </c>
      <c r="C308" t="s">
        <v>17</v>
      </c>
      <c r="D308" s="29">
        <v>1500000</v>
      </c>
    </row>
    <row r="309" spans="1:4" x14ac:dyDescent="0.25">
      <c r="A309" t="s">
        <v>810</v>
      </c>
      <c r="B309" t="s">
        <v>33</v>
      </c>
      <c r="C309" t="s">
        <v>22</v>
      </c>
      <c r="D309" s="29">
        <v>6000000</v>
      </c>
    </row>
    <row r="310" spans="1:4" x14ac:dyDescent="0.25">
      <c r="A310" t="s">
        <v>492</v>
      </c>
      <c r="B310" t="s">
        <v>13</v>
      </c>
      <c r="C310" t="s">
        <v>21</v>
      </c>
      <c r="D310" s="29">
        <v>414000</v>
      </c>
    </row>
    <row r="311" spans="1:4" x14ac:dyDescent="0.25">
      <c r="A311" t="s">
        <v>553</v>
      </c>
      <c r="B311" t="s">
        <v>544</v>
      </c>
      <c r="C311" t="s">
        <v>23</v>
      </c>
      <c r="D311" s="29">
        <v>431000</v>
      </c>
    </row>
    <row r="312" spans="1:4" x14ac:dyDescent="0.25">
      <c r="A312" t="s">
        <v>746</v>
      </c>
      <c r="B312" t="s">
        <v>31</v>
      </c>
      <c r="C312" t="s">
        <v>16</v>
      </c>
      <c r="D312" s="29">
        <v>455500</v>
      </c>
    </row>
    <row r="313" spans="1:4" x14ac:dyDescent="0.25">
      <c r="A313" t="s">
        <v>747</v>
      </c>
      <c r="B313" t="s">
        <v>31</v>
      </c>
      <c r="C313" t="s">
        <v>17</v>
      </c>
      <c r="D313" s="29">
        <v>430000</v>
      </c>
    </row>
    <row r="314" spans="1:4" x14ac:dyDescent="0.25">
      <c r="A314" t="s">
        <v>296</v>
      </c>
      <c r="B314" t="s">
        <v>6</v>
      </c>
      <c r="C314" t="s">
        <v>17</v>
      </c>
      <c r="D314" s="29">
        <v>5000000</v>
      </c>
    </row>
    <row r="315" spans="1:4" x14ac:dyDescent="0.25">
      <c r="A315" t="s">
        <v>161</v>
      </c>
      <c r="B315" t="s">
        <v>0</v>
      </c>
      <c r="C315" t="s">
        <v>22</v>
      </c>
      <c r="D315" s="29">
        <v>1350000</v>
      </c>
    </row>
    <row r="316" spans="1:4" x14ac:dyDescent="0.25">
      <c r="A316" t="s">
        <v>577</v>
      </c>
      <c r="B316" t="s">
        <v>25</v>
      </c>
      <c r="C316" t="s">
        <v>19</v>
      </c>
      <c r="D316" s="29">
        <v>440000</v>
      </c>
    </row>
    <row r="317" spans="1:4" x14ac:dyDescent="0.25">
      <c r="A317" t="s">
        <v>196</v>
      </c>
      <c r="B317" t="s">
        <v>2</v>
      </c>
      <c r="C317" t="s">
        <v>17</v>
      </c>
      <c r="D317" s="29">
        <v>1200000</v>
      </c>
    </row>
    <row r="318" spans="1:4" x14ac:dyDescent="0.25">
      <c r="A318" t="s">
        <v>269</v>
      </c>
      <c r="B318" t="s">
        <v>5</v>
      </c>
      <c r="C318" t="s">
        <v>19</v>
      </c>
      <c r="D318" s="29">
        <v>3000000</v>
      </c>
    </row>
    <row r="319" spans="1:4" x14ac:dyDescent="0.25">
      <c r="A319" t="s">
        <v>866</v>
      </c>
      <c r="B319" t="s">
        <v>35</v>
      </c>
      <c r="C319" t="s">
        <v>19</v>
      </c>
      <c r="D319" s="29">
        <v>1000000</v>
      </c>
    </row>
    <row r="320" spans="1:4" x14ac:dyDescent="0.25">
      <c r="A320" t="s">
        <v>162</v>
      </c>
      <c r="B320" t="s">
        <v>0</v>
      </c>
      <c r="C320" t="s">
        <v>16</v>
      </c>
      <c r="D320" s="29">
        <v>426000</v>
      </c>
    </row>
    <row r="321" spans="1:4" x14ac:dyDescent="0.25">
      <c r="A321" t="s">
        <v>697</v>
      </c>
      <c r="B321" t="s">
        <v>29</v>
      </c>
      <c r="C321" t="s">
        <v>17</v>
      </c>
      <c r="D321" s="29">
        <v>420000</v>
      </c>
    </row>
    <row r="322" spans="1:4" x14ac:dyDescent="0.25">
      <c r="A322" t="s">
        <v>609</v>
      </c>
      <c r="B322" t="s">
        <v>26</v>
      </c>
      <c r="C322" t="s">
        <v>17</v>
      </c>
      <c r="D322" s="29">
        <v>700000</v>
      </c>
    </row>
    <row r="323" spans="1:4" x14ac:dyDescent="0.25">
      <c r="A323" t="s">
        <v>297</v>
      </c>
      <c r="B323" t="s">
        <v>6</v>
      </c>
      <c r="C323" t="s">
        <v>22</v>
      </c>
      <c r="D323" s="29">
        <v>485000</v>
      </c>
    </row>
    <row r="324" spans="1:4" x14ac:dyDescent="0.25">
      <c r="A324" t="s">
        <v>352</v>
      </c>
      <c r="B324" t="s">
        <v>8</v>
      </c>
      <c r="C324" t="s">
        <v>16</v>
      </c>
      <c r="D324" s="29">
        <v>7666666</v>
      </c>
    </row>
    <row r="325" spans="1:4" x14ac:dyDescent="0.25">
      <c r="A325" t="s">
        <v>698</v>
      </c>
      <c r="B325" t="s">
        <v>29</v>
      </c>
      <c r="C325" t="s">
        <v>17</v>
      </c>
      <c r="D325" s="29">
        <v>3750000</v>
      </c>
    </row>
    <row r="326" spans="1:4" x14ac:dyDescent="0.25">
      <c r="A326" t="s">
        <v>554</v>
      </c>
      <c r="B326" t="s">
        <v>544</v>
      </c>
      <c r="C326" t="s">
        <v>23</v>
      </c>
      <c r="D326" s="29">
        <v>600000</v>
      </c>
    </row>
    <row r="327" spans="1:4" x14ac:dyDescent="0.25">
      <c r="A327" t="s">
        <v>811</v>
      </c>
      <c r="B327" t="s">
        <v>33</v>
      </c>
      <c r="C327" t="s">
        <v>17</v>
      </c>
      <c r="D327" s="29">
        <v>925000</v>
      </c>
    </row>
    <row r="328" spans="1:4" x14ac:dyDescent="0.25">
      <c r="A328" t="s">
        <v>668</v>
      </c>
      <c r="B328" t="s">
        <v>28</v>
      </c>
      <c r="C328" t="s">
        <v>19</v>
      </c>
      <c r="D328" s="29">
        <v>455000</v>
      </c>
    </row>
    <row r="329" spans="1:4" x14ac:dyDescent="0.25">
      <c r="A329" t="s">
        <v>493</v>
      </c>
      <c r="B329" t="s">
        <v>13</v>
      </c>
      <c r="C329" t="s">
        <v>19</v>
      </c>
      <c r="D329" s="29">
        <v>414000</v>
      </c>
    </row>
    <row r="330" spans="1:4" x14ac:dyDescent="0.25">
      <c r="A330" t="s">
        <v>555</v>
      </c>
      <c r="B330" t="s">
        <v>544</v>
      </c>
      <c r="C330" t="s">
        <v>18</v>
      </c>
      <c r="D330" s="29">
        <v>11000000</v>
      </c>
    </row>
    <row r="331" spans="1:4" x14ac:dyDescent="0.25">
      <c r="A331" t="s">
        <v>782</v>
      </c>
      <c r="B331" t="s">
        <v>32</v>
      </c>
      <c r="C331" t="s">
        <v>17</v>
      </c>
      <c r="D331" s="29">
        <v>7500000</v>
      </c>
    </row>
    <row r="332" spans="1:4" x14ac:dyDescent="0.25">
      <c r="A332" t="s">
        <v>521</v>
      </c>
      <c r="B332" t="s">
        <v>24</v>
      </c>
      <c r="C332" t="s">
        <v>19</v>
      </c>
      <c r="D332" s="29">
        <v>425000</v>
      </c>
    </row>
    <row r="333" spans="1:4" x14ac:dyDescent="0.25">
      <c r="A333" t="s">
        <v>979</v>
      </c>
      <c r="B333" t="s">
        <v>39</v>
      </c>
      <c r="C333" t="s">
        <v>17</v>
      </c>
      <c r="D333" s="29">
        <v>415000</v>
      </c>
    </row>
    <row r="334" spans="1:4" x14ac:dyDescent="0.25">
      <c r="A334" t="s">
        <v>462</v>
      </c>
      <c r="B334" t="s">
        <v>12</v>
      </c>
      <c r="C334" t="s">
        <v>17</v>
      </c>
      <c r="D334" s="29">
        <v>414000</v>
      </c>
    </row>
    <row r="335" spans="1:4" x14ac:dyDescent="0.25">
      <c r="A335" t="s">
        <v>163</v>
      </c>
      <c r="B335" t="s">
        <v>0</v>
      </c>
      <c r="C335" t="s">
        <v>19</v>
      </c>
      <c r="D335" s="29">
        <v>1000000</v>
      </c>
    </row>
    <row r="336" spans="1:4" x14ac:dyDescent="0.25">
      <c r="A336" t="s">
        <v>699</v>
      </c>
      <c r="B336" t="s">
        <v>29</v>
      </c>
      <c r="C336" t="s">
        <v>20</v>
      </c>
      <c r="D336" s="29">
        <v>4250000</v>
      </c>
    </row>
    <row r="337" spans="1:4" x14ac:dyDescent="0.25">
      <c r="A337" t="s">
        <v>522</v>
      </c>
      <c r="B337" t="s">
        <v>24</v>
      </c>
      <c r="C337" t="s">
        <v>17</v>
      </c>
      <c r="D337" s="29">
        <v>11765724</v>
      </c>
    </row>
    <row r="338" spans="1:4" x14ac:dyDescent="0.25">
      <c r="A338" t="s">
        <v>494</v>
      </c>
      <c r="B338" t="s">
        <v>13</v>
      </c>
      <c r="C338" t="s">
        <v>17</v>
      </c>
      <c r="D338" s="29">
        <v>3800000</v>
      </c>
    </row>
    <row r="339" spans="1:4" x14ac:dyDescent="0.25">
      <c r="A339" t="s">
        <v>323</v>
      </c>
      <c r="B339" t="s">
        <v>7</v>
      </c>
      <c r="C339" t="s">
        <v>17</v>
      </c>
      <c r="D339" s="29">
        <v>441000</v>
      </c>
    </row>
    <row r="340" spans="1:4" x14ac:dyDescent="0.25">
      <c r="A340" t="s">
        <v>523</v>
      </c>
      <c r="B340" t="s">
        <v>24</v>
      </c>
      <c r="C340" t="s">
        <v>17</v>
      </c>
      <c r="D340" s="29">
        <v>2725000</v>
      </c>
    </row>
    <row r="341" spans="1:4" x14ac:dyDescent="0.25">
      <c r="A341" t="s">
        <v>495</v>
      </c>
      <c r="B341" t="s">
        <v>13</v>
      </c>
      <c r="C341" t="s">
        <v>22</v>
      </c>
      <c r="D341" s="29">
        <v>3300000</v>
      </c>
    </row>
    <row r="342" spans="1:4" x14ac:dyDescent="0.25">
      <c r="A342" t="s">
        <v>439</v>
      </c>
      <c r="B342" t="s">
        <v>11</v>
      </c>
      <c r="C342" t="s">
        <v>19</v>
      </c>
      <c r="D342" s="29">
        <v>1000000</v>
      </c>
    </row>
    <row r="343" spans="1:4" x14ac:dyDescent="0.25">
      <c r="A343" t="s">
        <v>440</v>
      </c>
      <c r="B343" t="s">
        <v>11</v>
      </c>
      <c r="C343" t="s">
        <v>16</v>
      </c>
      <c r="D343" s="29">
        <v>6900000</v>
      </c>
    </row>
    <row r="344" spans="1:4" x14ac:dyDescent="0.25">
      <c r="A344" t="s">
        <v>380</v>
      </c>
      <c r="B344" t="s">
        <v>9</v>
      </c>
      <c r="C344" t="s">
        <v>17</v>
      </c>
      <c r="D344" s="29">
        <v>7300000</v>
      </c>
    </row>
    <row r="345" spans="1:4" x14ac:dyDescent="0.25">
      <c r="A345" t="s">
        <v>980</v>
      </c>
      <c r="B345" t="s">
        <v>39</v>
      </c>
      <c r="C345" t="s">
        <v>18</v>
      </c>
      <c r="D345" s="29">
        <v>441500</v>
      </c>
    </row>
    <row r="346" spans="1:4" x14ac:dyDescent="0.25">
      <c r="A346" t="s">
        <v>164</v>
      </c>
      <c r="B346" t="s">
        <v>0</v>
      </c>
      <c r="C346" t="s">
        <v>17</v>
      </c>
      <c r="D346" s="29">
        <v>423000</v>
      </c>
    </row>
    <row r="347" spans="1:4" x14ac:dyDescent="0.25">
      <c r="A347" t="s">
        <v>923</v>
      </c>
      <c r="B347" t="s">
        <v>37</v>
      </c>
      <c r="C347" t="s">
        <v>22</v>
      </c>
      <c r="D347" s="29">
        <v>6200000</v>
      </c>
    </row>
    <row r="348" spans="1:4" x14ac:dyDescent="0.25">
      <c r="A348" t="s">
        <v>381</v>
      </c>
      <c r="B348" t="s">
        <v>9</v>
      </c>
      <c r="C348" t="s">
        <v>21</v>
      </c>
      <c r="D348" s="29">
        <v>2287500</v>
      </c>
    </row>
    <row r="349" spans="1:4" x14ac:dyDescent="0.25">
      <c r="A349" t="s">
        <v>840</v>
      </c>
      <c r="B349" t="s">
        <v>34</v>
      </c>
      <c r="C349" t="s">
        <v>16</v>
      </c>
      <c r="D349" s="29">
        <v>18000000</v>
      </c>
    </row>
    <row r="350" spans="1:4" x14ac:dyDescent="0.25">
      <c r="A350" t="s">
        <v>636</v>
      </c>
      <c r="B350" t="s">
        <v>27</v>
      </c>
      <c r="C350" t="s">
        <v>23</v>
      </c>
      <c r="D350" s="29">
        <v>432000</v>
      </c>
    </row>
    <row r="351" spans="1:4" x14ac:dyDescent="0.25">
      <c r="A351" t="s">
        <v>524</v>
      </c>
      <c r="B351" t="s">
        <v>24</v>
      </c>
      <c r="C351" t="s">
        <v>18</v>
      </c>
      <c r="D351" s="29">
        <v>414000</v>
      </c>
    </row>
    <row r="352" spans="1:4" x14ac:dyDescent="0.25">
      <c r="A352" t="s">
        <v>669</v>
      </c>
      <c r="B352" t="s">
        <v>28</v>
      </c>
      <c r="C352" t="s">
        <v>17</v>
      </c>
      <c r="D352" s="29">
        <v>432900</v>
      </c>
    </row>
    <row r="353" spans="1:4" x14ac:dyDescent="0.25">
      <c r="A353" t="s">
        <v>981</v>
      </c>
      <c r="B353" t="s">
        <v>39</v>
      </c>
      <c r="C353" t="s">
        <v>19</v>
      </c>
      <c r="D353" s="29">
        <v>3000000</v>
      </c>
    </row>
    <row r="354" spans="1:4" x14ac:dyDescent="0.25">
      <c r="A354" t="s">
        <v>441</v>
      </c>
      <c r="B354" t="s">
        <v>11</v>
      </c>
      <c r="C354" t="s">
        <v>17</v>
      </c>
      <c r="D354" s="29">
        <v>474000</v>
      </c>
    </row>
    <row r="355" spans="1:4" x14ac:dyDescent="0.25">
      <c r="A355" t="s">
        <v>723</v>
      </c>
      <c r="B355" t="s">
        <v>30</v>
      </c>
      <c r="C355" t="s">
        <v>17</v>
      </c>
      <c r="D355" s="29">
        <v>1350000</v>
      </c>
    </row>
    <row r="356" spans="1:4" x14ac:dyDescent="0.25">
      <c r="A356" t="s">
        <v>246</v>
      </c>
      <c r="B356" t="s">
        <v>4</v>
      </c>
      <c r="C356" t="s">
        <v>16</v>
      </c>
      <c r="D356" s="29">
        <v>14000000</v>
      </c>
    </row>
    <row r="357" spans="1:4" x14ac:dyDescent="0.25">
      <c r="A357" t="s">
        <v>216</v>
      </c>
      <c r="B357" t="s">
        <v>3</v>
      </c>
      <c r="C357" t="s">
        <v>18</v>
      </c>
      <c r="D357" s="29">
        <v>5850000</v>
      </c>
    </row>
    <row r="358" spans="1:4" x14ac:dyDescent="0.25">
      <c r="A358" t="s">
        <v>165</v>
      </c>
      <c r="B358" t="s">
        <v>0</v>
      </c>
      <c r="C358" t="s">
        <v>17</v>
      </c>
      <c r="D358" s="29">
        <v>4000000</v>
      </c>
    </row>
    <row r="359" spans="1:4" x14ac:dyDescent="0.25">
      <c r="A359" t="s">
        <v>950</v>
      </c>
      <c r="B359" t="s">
        <v>38</v>
      </c>
      <c r="C359" t="s">
        <v>19</v>
      </c>
      <c r="D359" s="29">
        <v>417400</v>
      </c>
    </row>
    <row r="360" spans="1:4" x14ac:dyDescent="0.25">
      <c r="A360" t="s">
        <v>893</v>
      </c>
      <c r="B360" t="s">
        <v>36</v>
      </c>
      <c r="C360" t="s">
        <v>17</v>
      </c>
      <c r="D360" s="29">
        <v>1100000</v>
      </c>
    </row>
    <row r="361" spans="1:4" x14ac:dyDescent="0.25">
      <c r="A361" t="s">
        <v>442</v>
      </c>
      <c r="B361" t="s">
        <v>11</v>
      </c>
      <c r="C361" t="s">
        <v>19</v>
      </c>
      <c r="D361" s="29">
        <v>424000</v>
      </c>
    </row>
    <row r="362" spans="1:4" x14ac:dyDescent="0.25">
      <c r="A362" t="s">
        <v>841</v>
      </c>
      <c r="B362" t="s">
        <v>34</v>
      </c>
      <c r="C362" t="s">
        <v>20</v>
      </c>
      <c r="D362" s="29">
        <v>2500000</v>
      </c>
    </row>
    <row r="363" spans="1:4" x14ac:dyDescent="0.25">
      <c r="A363" t="s">
        <v>353</v>
      </c>
      <c r="B363" t="s">
        <v>8</v>
      </c>
      <c r="C363" t="s">
        <v>21</v>
      </c>
      <c r="D363" s="29">
        <v>500000</v>
      </c>
    </row>
    <row r="364" spans="1:4" x14ac:dyDescent="0.25">
      <c r="A364" t="s">
        <v>842</v>
      </c>
      <c r="B364" t="s">
        <v>34</v>
      </c>
      <c r="C364" t="s">
        <v>22</v>
      </c>
      <c r="D364" s="29">
        <v>5000000</v>
      </c>
    </row>
    <row r="365" spans="1:4" x14ac:dyDescent="0.25">
      <c r="A365" t="s">
        <v>247</v>
      </c>
      <c r="B365" t="s">
        <v>4</v>
      </c>
      <c r="C365" t="s">
        <v>16</v>
      </c>
      <c r="D365" s="29">
        <v>2400000</v>
      </c>
    </row>
    <row r="366" spans="1:4" x14ac:dyDescent="0.25">
      <c r="A366" t="s">
        <v>867</v>
      </c>
      <c r="B366" t="s">
        <v>35</v>
      </c>
      <c r="C366" t="s">
        <v>17</v>
      </c>
      <c r="D366" s="29">
        <v>437000</v>
      </c>
    </row>
    <row r="367" spans="1:4" x14ac:dyDescent="0.25">
      <c r="A367" t="s">
        <v>197</v>
      </c>
      <c r="B367" t="s">
        <v>2</v>
      </c>
      <c r="C367" t="s">
        <v>17</v>
      </c>
      <c r="D367" s="29">
        <v>3250000</v>
      </c>
    </row>
    <row r="368" spans="1:4" x14ac:dyDescent="0.25">
      <c r="A368" t="s">
        <v>217</v>
      </c>
      <c r="B368" t="s">
        <v>3</v>
      </c>
      <c r="C368" t="s">
        <v>17</v>
      </c>
      <c r="D368" s="29">
        <v>419000</v>
      </c>
    </row>
    <row r="369" spans="1:4" x14ac:dyDescent="0.25">
      <c r="A369" t="s">
        <v>218</v>
      </c>
      <c r="B369" t="s">
        <v>3</v>
      </c>
      <c r="C369" t="s">
        <v>23</v>
      </c>
      <c r="D369" s="29">
        <v>424000</v>
      </c>
    </row>
    <row r="370" spans="1:4" x14ac:dyDescent="0.25">
      <c r="A370" t="s">
        <v>894</v>
      </c>
      <c r="B370" t="s">
        <v>36</v>
      </c>
      <c r="C370" t="s">
        <v>17</v>
      </c>
      <c r="D370" s="29">
        <v>415200</v>
      </c>
    </row>
    <row r="371" spans="1:4" x14ac:dyDescent="0.25">
      <c r="A371" t="s">
        <v>298</v>
      </c>
      <c r="B371" t="s">
        <v>6</v>
      </c>
      <c r="C371" t="s">
        <v>17</v>
      </c>
      <c r="D371" s="29">
        <v>16000000</v>
      </c>
    </row>
    <row r="372" spans="1:4" x14ac:dyDescent="0.25">
      <c r="A372" t="s">
        <v>868</v>
      </c>
      <c r="B372" t="s">
        <v>35</v>
      </c>
      <c r="C372" t="s">
        <v>17</v>
      </c>
      <c r="D372" s="29">
        <v>8000000</v>
      </c>
    </row>
    <row r="373" spans="1:4" x14ac:dyDescent="0.25">
      <c r="A373" t="s">
        <v>525</v>
      </c>
      <c r="B373" t="s">
        <v>24</v>
      </c>
      <c r="C373" t="s">
        <v>23</v>
      </c>
      <c r="D373" s="29">
        <v>4875000</v>
      </c>
    </row>
    <row r="374" spans="1:4" x14ac:dyDescent="0.25">
      <c r="A374" t="s">
        <v>748</v>
      </c>
      <c r="B374" t="s">
        <v>31</v>
      </c>
      <c r="C374" t="s">
        <v>17</v>
      </c>
      <c r="D374" s="29">
        <v>443000</v>
      </c>
    </row>
    <row r="375" spans="1:4" x14ac:dyDescent="0.25">
      <c r="A375" t="s">
        <v>270</v>
      </c>
      <c r="B375" t="s">
        <v>5</v>
      </c>
      <c r="C375" t="s">
        <v>17</v>
      </c>
      <c r="D375" s="29">
        <v>427500</v>
      </c>
    </row>
    <row r="376" spans="1:4" x14ac:dyDescent="0.25">
      <c r="A376" t="s">
        <v>895</v>
      </c>
      <c r="B376" t="s">
        <v>36</v>
      </c>
      <c r="C376" t="s">
        <v>17</v>
      </c>
      <c r="D376" s="29">
        <v>4250000</v>
      </c>
    </row>
    <row r="377" spans="1:4" x14ac:dyDescent="0.25">
      <c r="A377" t="s">
        <v>526</v>
      </c>
      <c r="B377" t="s">
        <v>24</v>
      </c>
      <c r="C377" t="s">
        <v>40</v>
      </c>
      <c r="D377" s="29">
        <v>2285677</v>
      </c>
    </row>
    <row r="378" spans="1:4" x14ac:dyDescent="0.25">
      <c r="A378" t="s">
        <v>843</v>
      </c>
      <c r="B378" t="s">
        <v>34</v>
      </c>
      <c r="C378" t="s">
        <v>17</v>
      </c>
      <c r="D378" s="29">
        <v>900000</v>
      </c>
    </row>
    <row r="379" spans="1:4" x14ac:dyDescent="0.25">
      <c r="A379" t="s">
        <v>324</v>
      </c>
      <c r="B379" t="s">
        <v>7</v>
      </c>
      <c r="C379" t="s">
        <v>17</v>
      </c>
      <c r="D379" s="29">
        <v>750000</v>
      </c>
    </row>
    <row r="380" spans="1:4" x14ac:dyDescent="0.25">
      <c r="A380" t="s">
        <v>354</v>
      </c>
      <c r="B380" t="s">
        <v>8</v>
      </c>
      <c r="C380" t="s">
        <v>40</v>
      </c>
      <c r="D380" s="29">
        <v>414000</v>
      </c>
    </row>
    <row r="381" spans="1:4" x14ac:dyDescent="0.25">
      <c r="A381" t="s">
        <v>783</v>
      </c>
      <c r="B381" t="s">
        <v>32</v>
      </c>
      <c r="C381" t="s">
        <v>22</v>
      </c>
      <c r="D381" s="29">
        <v>414800</v>
      </c>
    </row>
    <row r="382" spans="1:4" x14ac:dyDescent="0.25">
      <c r="A382" t="s">
        <v>463</v>
      </c>
      <c r="B382" t="s">
        <v>12</v>
      </c>
      <c r="C382" t="s">
        <v>16</v>
      </c>
      <c r="D382" s="29">
        <v>414000</v>
      </c>
    </row>
    <row r="383" spans="1:4" x14ac:dyDescent="0.25">
      <c r="A383" t="s">
        <v>248</v>
      </c>
      <c r="B383" t="s">
        <v>4</v>
      </c>
      <c r="C383" t="s">
        <v>19</v>
      </c>
      <c r="D383" s="29">
        <v>750000</v>
      </c>
    </row>
    <row r="384" spans="1:4" x14ac:dyDescent="0.25">
      <c r="A384" t="s">
        <v>784</v>
      </c>
      <c r="B384" t="s">
        <v>32</v>
      </c>
      <c r="C384" t="s">
        <v>18</v>
      </c>
      <c r="D384" s="29">
        <v>4000000</v>
      </c>
    </row>
    <row r="385" spans="1:4" x14ac:dyDescent="0.25">
      <c r="A385" t="s">
        <v>637</v>
      </c>
      <c r="B385" t="s">
        <v>27</v>
      </c>
      <c r="C385" t="s">
        <v>16</v>
      </c>
      <c r="D385" s="29">
        <v>18125000</v>
      </c>
    </row>
    <row r="386" spans="1:4" x14ac:dyDescent="0.25">
      <c r="A386" t="s">
        <v>219</v>
      </c>
      <c r="B386" t="s">
        <v>3</v>
      </c>
      <c r="C386" t="s">
        <v>17</v>
      </c>
      <c r="D386" s="29">
        <v>426500</v>
      </c>
    </row>
    <row r="387" spans="1:4" x14ac:dyDescent="0.25">
      <c r="A387" t="s">
        <v>443</v>
      </c>
      <c r="B387" t="s">
        <v>11</v>
      </c>
      <c r="C387" t="s">
        <v>16</v>
      </c>
      <c r="D387" s="29">
        <v>423000</v>
      </c>
    </row>
    <row r="388" spans="1:4" x14ac:dyDescent="0.25">
      <c r="A388" t="s">
        <v>496</v>
      </c>
      <c r="B388" t="s">
        <v>13</v>
      </c>
      <c r="C388" t="s">
        <v>17</v>
      </c>
      <c r="D388" s="29">
        <v>423000</v>
      </c>
    </row>
    <row r="389" spans="1:4" x14ac:dyDescent="0.25">
      <c r="A389" t="s">
        <v>444</v>
      </c>
      <c r="B389" t="s">
        <v>11</v>
      </c>
      <c r="C389" t="s">
        <v>19</v>
      </c>
      <c r="D389" s="29">
        <v>421500</v>
      </c>
    </row>
    <row r="390" spans="1:4" x14ac:dyDescent="0.25">
      <c r="A390" t="s">
        <v>355</v>
      </c>
      <c r="B390" t="s">
        <v>8</v>
      </c>
      <c r="C390" t="s">
        <v>18</v>
      </c>
      <c r="D390" s="29">
        <v>423200</v>
      </c>
    </row>
    <row r="391" spans="1:4" x14ac:dyDescent="0.25">
      <c r="A391" t="s">
        <v>951</v>
      </c>
      <c r="B391" t="s">
        <v>38</v>
      </c>
      <c r="C391" t="s">
        <v>17</v>
      </c>
      <c r="D391" s="29">
        <v>3500000</v>
      </c>
    </row>
    <row r="392" spans="1:4" x14ac:dyDescent="0.25">
      <c r="A392" t="s">
        <v>382</v>
      </c>
      <c r="B392" t="s">
        <v>9</v>
      </c>
      <c r="C392" t="s">
        <v>23</v>
      </c>
      <c r="D392" s="29">
        <v>1000000</v>
      </c>
    </row>
    <row r="393" spans="1:4" x14ac:dyDescent="0.25">
      <c r="A393" t="s">
        <v>383</v>
      </c>
      <c r="B393" t="s">
        <v>9</v>
      </c>
      <c r="C393" t="s">
        <v>17</v>
      </c>
      <c r="D393" s="29">
        <v>3000000</v>
      </c>
    </row>
    <row r="394" spans="1:4" x14ac:dyDescent="0.25">
      <c r="A394" t="s">
        <v>198</v>
      </c>
      <c r="B394" t="s">
        <v>2</v>
      </c>
      <c r="C394" t="s">
        <v>16</v>
      </c>
      <c r="D394" s="29">
        <v>496500</v>
      </c>
    </row>
    <row r="395" spans="1:4" x14ac:dyDescent="0.25">
      <c r="A395" t="s">
        <v>749</v>
      </c>
      <c r="B395" t="s">
        <v>31</v>
      </c>
      <c r="C395" t="s">
        <v>19</v>
      </c>
      <c r="D395" s="29">
        <v>422500</v>
      </c>
    </row>
    <row r="396" spans="1:4" x14ac:dyDescent="0.25">
      <c r="A396" t="s">
        <v>464</v>
      </c>
      <c r="B396" t="s">
        <v>12</v>
      </c>
      <c r="C396" t="s">
        <v>19</v>
      </c>
      <c r="D396" s="29">
        <v>3750000</v>
      </c>
    </row>
    <row r="397" spans="1:4" x14ac:dyDescent="0.25">
      <c r="A397" t="s">
        <v>610</v>
      </c>
      <c r="B397" t="s">
        <v>26</v>
      </c>
      <c r="C397" t="s">
        <v>17</v>
      </c>
      <c r="D397" s="29">
        <v>5250000</v>
      </c>
    </row>
    <row r="398" spans="1:4" x14ac:dyDescent="0.25">
      <c r="A398" t="s">
        <v>982</v>
      </c>
      <c r="B398" t="s">
        <v>39</v>
      </c>
      <c r="C398" t="s">
        <v>17</v>
      </c>
      <c r="D398" s="29">
        <v>7500000</v>
      </c>
    </row>
    <row r="399" spans="1:4" x14ac:dyDescent="0.25">
      <c r="A399" t="s">
        <v>445</v>
      </c>
      <c r="B399" t="s">
        <v>11</v>
      </c>
      <c r="C399" t="s">
        <v>16</v>
      </c>
      <c r="D399" s="29">
        <v>900000</v>
      </c>
    </row>
    <row r="400" spans="1:4" x14ac:dyDescent="0.25">
      <c r="A400" t="s">
        <v>869</v>
      </c>
      <c r="B400" t="s">
        <v>35</v>
      </c>
      <c r="C400" t="s">
        <v>17</v>
      </c>
      <c r="D400" s="29">
        <v>435000</v>
      </c>
    </row>
    <row r="401" spans="1:4" x14ac:dyDescent="0.25">
      <c r="A401" t="s">
        <v>611</v>
      </c>
      <c r="B401" t="s">
        <v>26</v>
      </c>
      <c r="C401" t="s">
        <v>16</v>
      </c>
      <c r="D401" s="29">
        <v>600000</v>
      </c>
    </row>
    <row r="402" spans="1:4" x14ac:dyDescent="0.25">
      <c r="A402" t="s">
        <v>844</v>
      </c>
      <c r="B402" t="s">
        <v>34</v>
      </c>
      <c r="C402" t="s">
        <v>17</v>
      </c>
      <c r="D402" s="29">
        <v>2450000</v>
      </c>
    </row>
    <row r="403" spans="1:4" x14ac:dyDescent="0.25">
      <c r="A403" t="s">
        <v>249</v>
      </c>
      <c r="B403" t="s">
        <v>4</v>
      </c>
      <c r="C403" t="s">
        <v>19</v>
      </c>
      <c r="D403" s="29">
        <v>2000000</v>
      </c>
    </row>
    <row r="404" spans="1:4" x14ac:dyDescent="0.25">
      <c r="A404" t="s">
        <v>812</v>
      </c>
      <c r="B404" t="s">
        <v>33</v>
      </c>
      <c r="C404" t="s">
        <v>17</v>
      </c>
      <c r="D404" s="29">
        <v>2375000</v>
      </c>
    </row>
    <row r="405" spans="1:4" x14ac:dyDescent="0.25">
      <c r="A405" t="s">
        <v>556</v>
      </c>
      <c r="B405" t="s">
        <v>544</v>
      </c>
      <c r="C405" t="s">
        <v>17</v>
      </c>
      <c r="D405" s="29">
        <v>7000000</v>
      </c>
    </row>
    <row r="406" spans="1:4" x14ac:dyDescent="0.25">
      <c r="A406" t="s">
        <v>325</v>
      </c>
      <c r="B406" t="s">
        <v>7</v>
      </c>
      <c r="C406" t="s">
        <v>16</v>
      </c>
      <c r="D406" s="29">
        <v>2791666</v>
      </c>
    </row>
    <row r="407" spans="1:4" x14ac:dyDescent="0.25">
      <c r="A407" t="s">
        <v>527</v>
      </c>
      <c r="B407" t="s">
        <v>24</v>
      </c>
      <c r="C407" t="s">
        <v>16</v>
      </c>
      <c r="D407" s="29">
        <v>650000</v>
      </c>
    </row>
    <row r="408" spans="1:4" x14ac:dyDescent="0.25">
      <c r="A408" t="s">
        <v>952</v>
      </c>
      <c r="B408" t="s">
        <v>38</v>
      </c>
      <c r="C408" t="s">
        <v>22</v>
      </c>
      <c r="D408" s="29">
        <v>438100</v>
      </c>
    </row>
    <row r="409" spans="1:4" x14ac:dyDescent="0.25">
      <c r="A409" t="s">
        <v>983</v>
      </c>
      <c r="B409" t="s">
        <v>39</v>
      </c>
      <c r="C409" t="s">
        <v>16</v>
      </c>
      <c r="D409" s="29">
        <v>10571428</v>
      </c>
    </row>
    <row r="410" spans="1:4" x14ac:dyDescent="0.25">
      <c r="A410" t="s">
        <v>250</v>
      </c>
      <c r="B410" t="s">
        <v>4</v>
      </c>
      <c r="C410" t="s">
        <v>22</v>
      </c>
      <c r="D410" s="29">
        <v>450000</v>
      </c>
    </row>
    <row r="411" spans="1:4" x14ac:dyDescent="0.25">
      <c r="A411" t="s">
        <v>271</v>
      </c>
      <c r="B411" t="s">
        <v>5</v>
      </c>
      <c r="C411" t="s">
        <v>22</v>
      </c>
      <c r="D411" s="29">
        <v>1175000</v>
      </c>
    </row>
    <row r="412" spans="1:4" x14ac:dyDescent="0.25">
      <c r="A412" t="s">
        <v>465</v>
      </c>
      <c r="B412" t="s">
        <v>12</v>
      </c>
      <c r="C412" t="s">
        <v>17</v>
      </c>
      <c r="D412" s="29">
        <v>2000000</v>
      </c>
    </row>
    <row r="413" spans="1:4" x14ac:dyDescent="0.25">
      <c r="A413" t="s">
        <v>466</v>
      </c>
      <c r="B413" t="s">
        <v>12</v>
      </c>
      <c r="C413" t="s">
        <v>16</v>
      </c>
      <c r="D413" s="29">
        <v>2500000</v>
      </c>
    </row>
    <row r="414" spans="1:4" x14ac:dyDescent="0.25">
      <c r="A414" t="s">
        <v>446</v>
      </c>
      <c r="B414" t="s">
        <v>11</v>
      </c>
      <c r="C414" t="s">
        <v>17</v>
      </c>
      <c r="D414" s="29">
        <v>467000</v>
      </c>
    </row>
    <row r="415" spans="1:4" x14ac:dyDescent="0.25">
      <c r="A415" t="s">
        <v>447</v>
      </c>
      <c r="B415" t="s">
        <v>11</v>
      </c>
      <c r="C415" t="s">
        <v>22</v>
      </c>
      <c r="D415" s="29">
        <v>2300000</v>
      </c>
    </row>
    <row r="416" spans="1:4" x14ac:dyDescent="0.25">
      <c r="A416" t="s">
        <v>612</v>
      </c>
      <c r="B416" t="s">
        <v>26</v>
      </c>
      <c r="C416" t="s">
        <v>17</v>
      </c>
      <c r="D416" s="29">
        <v>419000</v>
      </c>
    </row>
    <row r="417" spans="1:4" x14ac:dyDescent="0.25">
      <c r="A417" t="s">
        <v>497</v>
      </c>
      <c r="B417" t="s">
        <v>13</v>
      </c>
      <c r="C417" t="s">
        <v>19</v>
      </c>
      <c r="D417" s="29">
        <v>1700000</v>
      </c>
    </row>
    <row r="418" spans="1:4" x14ac:dyDescent="0.25">
      <c r="A418" t="s">
        <v>896</v>
      </c>
      <c r="B418" t="s">
        <v>36</v>
      </c>
      <c r="C418" t="s">
        <v>17</v>
      </c>
      <c r="D418" s="29">
        <v>903000</v>
      </c>
    </row>
    <row r="419" spans="1:4" x14ac:dyDescent="0.25">
      <c r="A419" t="s">
        <v>272</v>
      </c>
      <c r="B419" t="s">
        <v>5</v>
      </c>
      <c r="C419" t="s">
        <v>17</v>
      </c>
      <c r="D419" s="29">
        <v>3300000</v>
      </c>
    </row>
    <row r="420" spans="1:4" x14ac:dyDescent="0.25">
      <c r="A420" t="s">
        <v>750</v>
      </c>
      <c r="B420" t="s">
        <v>31</v>
      </c>
      <c r="C420" t="s">
        <v>17</v>
      </c>
      <c r="D420" s="29">
        <v>1100000</v>
      </c>
    </row>
    <row r="421" spans="1:4" x14ac:dyDescent="0.25">
      <c r="A421" t="s">
        <v>498</v>
      </c>
      <c r="B421" t="s">
        <v>13</v>
      </c>
      <c r="C421" t="s">
        <v>17</v>
      </c>
      <c r="D421" s="29">
        <v>7365000</v>
      </c>
    </row>
    <row r="422" spans="1:4" x14ac:dyDescent="0.25">
      <c r="A422" t="s">
        <v>220</v>
      </c>
      <c r="B422" t="s">
        <v>3</v>
      </c>
      <c r="C422" t="s">
        <v>17</v>
      </c>
      <c r="D422" s="29">
        <v>1080000</v>
      </c>
    </row>
    <row r="423" spans="1:4" x14ac:dyDescent="0.25">
      <c r="A423" t="s">
        <v>813</v>
      </c>
      <c r="B423" t="s">
        <v>33</v>
      </c>
      <c r="C423" t="s">
        <v>17</v>
      </c>
      <c r="D423" s="29">
        <v>4500000</v>
      </c>
    </row>
    <row r="424" spans="1:4" x14ac:dyDescent="0.25">
      <c r="A424" t="s">
        <v>221</v>
      </c>
      <c r="B424" t="s">
        <v>3</v>
      </c>
      <c r="C424" t="s">
        <v>17</v>
      </c>
      <c r="D424" s="29">
        <v>5750000</v>
      </c>
    </row>
    <row r="425" spans="1:4" x14ac:dyDescent="0.25">
      <c r="A425" t="s">
        <v>897</v>
      </c>
      <c r="B425" t="s">
        <v>36</v>
      </c>
      <c r="C425" t="s">
        <v>17</v>
      </c>
      <c r="D425" s="29">
        <v>418400</v>
      </c>
    </row>
    <row r="426" spans="1:4" x14ac:dyDescent="0.25">
      <c r="A426" t="s">
        <v>467</v>
      </c>
      <c r="B426" t="s">
        <v>12</v>
      </c>
      <c r="C426" t="s">
        <v>17</v>
      </c>
      <c r="D426" s="29">
        <v>414500</v>
      </c>
    </row>
    <row r="427" spans="1:4" x14ac:dyDescent="0.25">
      <c r="A427" t="s">
        <v>578</v>
      </c>
      <c r="B427" t="s">
        <v>25</v>
      </c>
      <c r="C427" t="s">
        <v>16</v>
      </c>
      <c r="D427" s="29">
        <v>550000</v>
      </c>
    </row>
    <row r="428" spans="1:4" x14ac:dyDescent="0.25">
      <c r="A428" t="s">
        <v>700</v>
      </c>
      <c r="B428" t="s">
        <v>29</v>
      </c>
      <c r="C428" t="s">
        <v>17</v>
      </c>
      <c r="D428" s="29">
        <v>420000</v>
      </c>
    </row>
    <row r="429" spans="1:4" x14ac:dyDescent="0.25">
      <c r="A429" t="s">
        <v>984</v>
      </c>
      <c r="B429" t="s">
        <v>39</v>
      </c>
      <c r="C429" t="s">
        <v>40</v>
      </c>
      <c r="D429" s="29">
        <v>2000000</v>
      </c>
    </row>
    <row r="430" spans="1:4" x14ac:dyDescent="0.25">
      <c r="A430" t="s">
        <v>953</v>
      </c>
      <c r="B430" t="s">
        <v>38</v>
      </c>
      <c r="C430" t="s">
        <v>17</v>
      </c>
      <c r="D430" s="29">
        <v>450000</v>
      </c>
    </row>
    <row r="431" spans="1:4" x14ac:dyDescent="0.25">
      <c r="A431" t="s">
        <v>299</v>
      </c>
      <c r="B431" t="s">
        <v>6</v>
      </c>
      <c r="C431" t="s">
        <v>17</v>
      </c>
      <c r="D431" s="29">
        <v>4000000</v>
      </c>
    </row>
    <row r="432" spans="1:4" x14ac:dyDescent="0.25">
      <c r="A432" t="s">
        <v>954</v>
      </c>
      <c r="B432" t="s">
        <v>38</v>
      </c>
      <c r="C432" t="s">
        <v>17</v>
      </c>
      <c r="D432" s="29">
        <v>830000</v>
      </c>
    </row>
    <row r="433" spans="1:4" x14ac:dyDescent="0.25">
      <c r="A433" t="s">
        <v>411</v>
      </c>
      <c r="B433" t="s">
        <v>10</v>
      </c>
      <c r="C433" t="s">
        <v>18</v>
      </c>
      <c r="D433" s="29">
        <v>5250000</v>
      </c>
    </row>
    <row r="434" spans="1:4" x14ac:dyDescent="0.25">
      <c r="A434" t="s">
        <v>384</v>
      </c>
      <c r="B434" t="s">
        <v>9</v>
      </c>
      <c r="C434" t="s">
        <v>17</v>
      </c>
      <c r="D434" s="29">
        <v>419000</v>
      </c>
    </row>
    <row r="435" spans="1:4" x14ac:dyDescent="0.25">
      <c r="A435" t="s">
        <v>222</v>
      </c>
      <c r="B435" t="s">
        <v>3</v>
      </c>
      <c r="C435" t="s">
        <v>17</v>
      </c>
      <c r="D435" s="29">
        <v>975000</v>
      </c>
    </row>
    <row r="436" spans="1:4" x14ac:dyDescent="0.25">
      <c r="A436" t="s">
        <v>613</v>
      </c>
      <c r="B436" t="s">
        <v>26</v>
      </c>
      <c r="C436" t="s">
        <v>20</v>
      </c>
      <c r="D436" s="29">
        <v>3000000</v>
      </c>
    </row>
    <row r="437" spans="1:4" x14ac:dyDescent="0.25">
      <c r="A437" t="s">
        <v>724</v>
      </c>
      <c r="B437" t="s">
        <v>30</v>
      </c>
      <c r="C437" t="s">
        <v>18</v>
      </c>
      <c r="D437" s="29">
        <v>8500000</v>
      </c>
    </row>
    <row r="438" spans="1:4" x14ac:dyDescent="0.25">
      <c r="A438" t="s">
        <v>468</v>
      </c>
      <c r="B438" t="s">
        <v>12</v>
      </c>
      <c r="C438" t="s">
        <v>17</v>
      </c>
      <c r="D438" s="29">
        <v>4000000</v>
      </c>
    </row>
    <row r="439" spans="1:4" x14ac:dyDescent="0.25">
      <c r="A439" t="s">
        <v>412</v>
      </c>
      <c r="B439" t="s">
        <v>10</v>
      </c>
      <c r="C439" t="s">
        <v>17</v>
      </c>
      <c r="D439" s="29">
        <v>5500000</v>
      </c>
    </row>
    <row r="440" spans="1:4" x14ac:dyDescent="0.25">
      <c r="A440" t="s">
        <v>670</v>
      </c>
      <c r="B440" t="s">
        <v>28</v>
      </c>
      <c r="C440" t="s">
        <v>17</v>
      </c>
      <c r="D440" s="29">
        <v>1400000</v>
      </c>
    </row>
    <row r="441" spans="1:4" x14ac:dyDescent="0.25">
      <c r="A441" t="s">
        <v>725</v>
      </c>
      <c r="B441" t="s">
        <v>30</v>
      </c>
      <c r="C441" t="s">
        <v>17</v>
      </c>
      <c r="D441" s="29">
        <v>10500000</v>
      </c>
    </row>
    <row r="442" spans="1:4" x14ac:dyDescent="0.25">
      <c r="A442" t="s">
        <v>614</v>
      </c>
      <c r="B442" t="s">
        <v>26</v>
      </c>
      <c r="C442" t="s">
        <v>19</v>
      </c>
      <c r="D442" s="29">
        <v>23000000</v>
      </c>
    </row>
    <row r="443" spans="1:4" x14ac:dyDescent="0.25">
      <c r="A443" t="s">
        <v>615</v>
      </c>
      <c r="B443" t="s">
        <v>26</v>
      </c>
      <c r="C443" t="s">
        <v>17</v>
      </c>
      <c r="D443" s="29">
        <v>11250000</v>
      </c>
    </row>
    <row r="444" spans="1:4" x14ac:dyDescent="0.25">
      <c r="A444" t="s">
        <v>166</v>
      </c>
      <c r="B444" t="s">
        <v>0</v>
      </c>
      <c r="C444" t="s">
        <v>17</v>
      </c>
      <c r="D444" s="29">
        <v>414000</v>
      </c>
    </row>
    <row r="445" spans="1:4" x14ac:dyDescent="0.25">
      <c r="A445" t="s">
        <v>167</v>
      </c>
      <c r="B445" t="s">
        <v>0</v>
      </c>
      <c r="C445" t="s">
        <v>17</v>
      </c>
      <c r="D445" s="29">
        <v>5500000</v>
      </c>
    </row>
    <row r="446" spans="1:4" x14ac:dyDescent="0.25">
      <c r="A446" t="s">
        <v>356</v>
      </c>
      <c r="B446" t="s">
        <v>8</v>
      </c>
      <c r="C446" t="s">
        <v>17</v>
      </c>
      <c r="D446" s="29">
        <v>870000</v>
      </c>
    </row>
    <row r="447" spans="1:4" x14ac:dyDescent="0.25">
      <c r="A447" t="s">
        <v>785</v>
      </c>
      <c r="B447" t="s">
        <v>32</v>
      </c>
      <c r="C447" t="s">
        <v>17</v>
      </c>
      <c r="D447" s="29">
        <v>433900</v>
      </c>
    </row>
    <row r="448" spans="1:4" x14ac:dyDescent="0.25">
      <c r="A448" t="s">
        <v>751</v>
      </c>
      <c r="B448" t="s">
        <v>31</v>
      </c>
      <c r="C448" t="s">
        <v>17</v>
      </c>
      <c r="D448" s="29">
        <v>1400000</v>
      </c>
    </row>
    <row r="449" spans="1:4" x14ac:dyDescent="0.25">
      <c r="A449" t="s">
        <v>898</v>
      </c>
      <c r="B449" t="s">
        <v>36</v>
      </c>
      <c r="C449" t="s">
        <v>17</v>
      </c>
      <c r="D449" s="29">
        <v>925000</v>
      </c>
    </row>
    <row r="450" spans="1:4" x14ac:dyDescent="0.25">
      <c r="A450" t="s">
        <v>499</v>
      </c>
      <c r="B450" t="s">
        <v>13</v>
      </c>
      <c r="C450" t="s">
        <v>17</v>
      </c>
      <c r="D450" s="29">
        <v>8000000</v>
      </c>
    </row>
    <row r="451" spans="1:4" x14ac:dyDescent="0.25">
      <c r="A451" t="s">
        <v>413</v>
      </c>
      <c r="B451" t="s">
        <v>10</v>
      </c>
      <c r="C451" t="s">
        <v>17</v>
      </c>
      <c r="D451" s="29">
        <v>1400000</v>
      </c>
    </row>
    <row r="452" spans="1:4" x14ac:dyDescent="0.25">
      <c r="A452" t="s">
        <v>326</v>
      </c>
      <c r="B452" t="s">
        <v>7</v>
      </c>
      <c r="C452" t="s">
        <v>23</v>
      </c>
      <c r="D452" s="29">
        <v>7410655</v>
      </c>
    </row>
    <row r="453" spans="1:4" x14ac:dyDescent="0.25">
      <c r="A453" t="s">
        <v>638</v>
      </c>
      <c r="B453" t="s">
        <v>27</v>
      </c>
      <c r="C453" t="s">
        <v>17</v>
      </c>
      <c r="D453" s="29">
        <v>21644707</v>
      </c>
    </row>
    <row r="454" spans="1:4" x14ac:dyDescent="0.25">
      <c r="A454" t="s">
        <v>579</v>
      </c>
      <c r="B454" t="s">
        <v>25</v>
      </c>
      <c r="C454" t="s">
        <v>17</v>
      </c>
      <c r="D454" s="29">
        <v>442500</v>
      </c>
    </row>
    <row r="455" spans="1:4" x14ac:dyDescent="0.25">
      <c r="A455" t="s">
        <v>557</v>
      </c>
      <c r="B455" t="s">
        <v>544</v>
      </c>
      <c r="C455" t="s">
        <v>19</v>
      </c>
      <c r="D455" s="29">
        <v>417000</v>
      </c>
    </row>
    <row r="456" spans="1:4" x14ac:dyDescent="0.25">
      <c r="A456" t="s">
        <v>752</v>
      </c>
      <c r="B456" t="s">
        <v>31</v>
      </c>
      <c r="C456" t="s">
        <v>16</v>
      </c>
      <c r="D456" s="29">
        <v>441500</v>
      </c>
    </row>
    <row r="457" spans="1:4" x14ac:dyDescent="0.25">
      <c r="A457" t="s">
        <v>558</v>
      </c>
      <c r="B457" t="s">
        <v>544</v>
      </c>
      <c r="C457" t="s">
        <v>19</v>
      </c>
      <c r="D457" s="29">
        <v>5000000</v>
      </c>
    </row>
    <row r="458" spans="1:4" x14ac:dyDescent="0.25">
      <c r="A458" t="s">
        <v>300</v>
      </c>
      <c r="B458" t="s">
        <v>6</v>
      </c>
      <c r="C458" t="s">
        <v>17</v>
      </c>
      <c r="D458" s="29">
        <v>6000000</v>
      </c>
    </row>
    <row r="459" spans="1:4" x14ac:dyDescent="0.25">
      <c r="A459" t="s">
        <v>273</v>
      </c>
      <c r="B459" t="s">
        <v>5</v>
      </c>
      <c r="C459" t="s">
        <v>17</v>
      </c>
      <c r="D459" s="29">
        <v>4800000</v>
      </c>
    </row>
    <row r="460" spans="1:4" x14ac:dyDescent="0.25">
      <c r="A460" t="s">
        <v>899</v>
      </c>
      <c r="B460" t="s">
        <v>36</v>
      </c>
      <c r="C460" t="s">
        <v>19</v>
      </c>
      <c r="D460" s="29">
        <v>427200</v>
      </c>
    </row>
    <row r="461" spans="1:4" x14ac:dyDescent="0.25">
      <c r="A461" t="s">
        <v>251</v>
      </c>
      <c r="B461" t="s">
        <v>4</v>
      </c>
      <c r="C461" t="s">
        <v>17</v>
      </c>
      <c r="D461" s="29">
        <v>15950000</v>
      </c>
    </row>
    <row r="462" spans="1:4" x14ac:dyDescent="0.25">
      <c r="A462" t="s">
        <v>985</v>
      </c>
      <c r="B462" t="s">
        <v>39</v>
      </c>
      <c r="C462" t="s">
        <v>17</v>
      </c>
      <c r="D462" s="29">
        <v>2750000</v>
      </c>
    </row>
    <row r="463" spans="1:4" x14ac:dyDescent="0.25">
      <c r="A463" t="s">
        <v>726</v>
      </c>
      <c r="B463" t="s">
        <v>30</v>
      </c>
      <c r="C463" t="s">
        <v>16</v>
      </c>
      <c r="D463" s="29">
        <v>414000</v>
      </c>
    </row>
    <row r="464" spans="1:4" x14ac:dyDescent="0.25">
      <c r="A464" t="s">
        <v>955</v>
      </c>
      <c r="B464" t="s">
        <v>38</v>
      </c>
      <c r="C464" t="s">
        <v>18</v>
      </c>
      <c r="D464" s="29">
        <v>1500000</v>
      </c>
    </row>
    <row r="465" spans="1:4" x14ac:dyDescent="0.25">
      <c r="A465" t="s">
        <v>327</v>
      </c>
      <c r="B465" t="s">
        <v>7</v>
      </c>
      <c r="C465" t="s">
        <v>17</v>
      </c>
      <c r="D465" s="29">
        <v>3400000</v>
      </c>
    </row>
    <row r="466" spans="1:4" x14ac:dyDescent="0.25">
      <c r="A466" t="s">
        <v>900</v>
      </c>
      <c r="B466" t="s">
        <v>36</v>
      </c>
      <c r="C466" t="s">
        <v>16</v>
      </c>
      <c r="D466" s="29">
        <v>5250000</v>
      </c>
    </row>
    <row r="467" spans="1:4" x14ac:dyDescent="0.25">
      <c r="A467" t="s">
        <v>956</v>
      </c>
      <c r="B467" t="s">
        <v>38</v>
      </c>
      <c r="C467" t="s">
        <v>17</v>
      </c>
      <c r="D467" s="29">
        <v>439100</v>
      </c>
    </row>
    <row r="468" spans="1:4" x14ac:dyDescent="0.25">
      <c r="A468" t="s">
        <v>528</v>
      </c>
      <c r="B468" t="s">
        <v>24</v>
      </c>
      <c r="C468" t="s">
        <v>17</v>
      </c>
      <c r="D468" s="29">
        <v>4442023</v>
      </c>
    </row>
    <row r="469" spans="1:4" x14ac:dyDescent="0.25">
      <c r="A469" t="s">
        <v>870</v>
      </c>
      <c r="B469" t="s">
        <v>35</v>
      </c>
      <c r="C469" t="s">
        <v>16</v>
      </c>
      <c r="D469" s="29">
        <v>416000</v>
      </c>
    </row>
    <row r="470" spans="1:4" x14ac:dyDescent="0.25">
      <c r="A470" t="s">
        <v>639</v>
      </c>
      <c r="B470" t="s">
        <v>27</v>
      </c>
      <c r="C470" t="s">
        <v>17</v>
      </c>
      <c r="D470" s="29">
        <v>452000</v>
      </c>
    </row>
    <row r="471" spans="1:4" x14ac:dyDescent="0.25">
      <c r="A471" t="s">
        <v>957</v>
      </c>
      <c r="B471" t="s">
        <v>38</v>
      </c>
      <c r="C471" t="s">
        <v>17</v>
      </c>
      <c r="D471" s="29">
        <v>3500000</v>
      </c>
    </row>
    <row r="472" spans="1:4" x14ac:dyDescent="0.25">
      <c r="A472" t="s">
        <v>529</v>
      </c>
      <c r="B472" t="s">
        <v>24</v>
      </c>
      <c r="C472" t="s">
        <v>17</v>
      </c>
      <c r="D472" s="29">
        <v>7000000</v>
      </c>
    </row>
    <row r="473" spans="1:4" x14ac:dyDescent="0.25">
      <c r="A473" t="s">
        <v>385</v>
      </c>
      <c r="B473" t="s">
        <v>9</v>
      </c>
      <c r="C473" t="s">
        <v>22</v>
      </c>
      <c r="D473" s="29">
        <v>419000</v>
      </c>
    </row>
    <row r="474" spans="1:4" x14ac:dyDescent="0.25">
      <c r="A474" t="s">
        <v>252</v>
      </c>
      <c r="B474" t="s">
        <v>4</v>
      </c>
      <c r="C474" t="s">
        <v>17</v>
      </c>
      <c r="D474" s="29">
        <v>5750000</v>
      </c>
    </row>
    <row r="475" spans="1:4" x14ac:dyDescent="0.25">
      <c r="A475" t="s">
        <v>580</v>
      </c>
      <c r="B475" t="s">
        <v>25</v>
      </c>
      <c r="C475" t="s">
        <v>19</v>
      </c>
      <c r="D475" s="29">
        <v>424000</v>
      </c>
    </row>
    <row r="476" spans="1:4" x14ac:dyDescent="0.25">
      <c r="A476" t="s">
        <v>253</v>
      </c>
      <c r="B476" t="s">
        <v>4</v>
      </c>
      <c r="C476" t="s">
        <v>17</v>
      </c>
      <c r="D476" s="29">
        <v>12000000</v>
      </c>
    </row>
    <row r="477" spans="1:4" x14ac:dyDescent="0.25">
      <c r="A477" t="s">
        <v>814</v>
      </c>
      <c r="B477" t="s">
        <v>33</v>
      </c>
      <c r="C477" t="s">
        <v>17</v>
      </c>
      <c r="D477" s="29">
        <v>4800000</v>
      </c>
    </row>
    <row r="478" spans="1:4" x14ac:dyDescent="0.25">
      <c r="A478" t="s">
        <v>328</v>
      </c>
      <c r="B478" t="s">
        <v>7</v>
      </c>
      <c r="C478" t="s">
        <v>16</v>
      </c>
      <c r="D478" s="29">
        <v>1750000</v>
      </c>
    </row>
    <row r="479" spans="1:4" x14ac:dyDescent="0.25">
      <c r="A479" t="s">
        <v>199</v>
      </c>
      <c r="B479" t="s">
        <v>2</v>
      </c>
      <c r="C479" t="s">
        <v>17</v>
      </c>
      <c r="D479" s="29">
        <v>429500</v>
      </c>
    </row>
    <row r="480" spans="1:4" x14ac:dyDescent="0.25">
      <c r="A480" t="s">
        <v>329</v>
      </c>
      <c r="B480" t="s">
        <v>7</v>
      </c>
      <c r="C480" t="s">
        <v>17</v>
      </c>
      <c r="D480" s="29">
        <v>416500</v>
      </c>
    </row>
    <row r="481" spans="1:4" x14ac:dyDescent="0.25">
      <c r="A481" t="s">
        <v>500</v>
      </c>
      <c r="B481" t="s">
        <v>13</v>
      </c>
      <c r="C481" t="s">
        <v>17</v>
      </c>
      <c r="D481" s="29">
        <v>414000</v>
      </c>
    </row>
    <row r="482" spans="1:4" x14ac:dyDescent="0.25">
      <c r="A482" t="s">
        <v>986</v>
      </c>
      <c r="B482" t="s">
        <v>39</v>
      </c>
      <c r="C482" t="s">
        <v>17</v>
      </c>
      <c r="D482" s="29">
        <v>415000</v>
      </c>
    </row>
    <row r="483" spans="1:4" x14ac:dyDescent="0.25">
      <c r="A483" t="s">
        <v>786</v>
      </c>
      <c r="B483" t="s">
        <v>32</v>
      </c>
      <c r="C483" t="s">
        <v>23</v>
      </c>
      <c r="D483" s="29">
        <v>850000</v>
      </c>
    </row>
    <row r="484" spans="1:4" x14ac:dyDescent="0.25">
      <c r="A484" t="s">
        <v>386</v>
      </c>
      <c r="B484" t="s">
        <v>9</v>
      </c>
      <c r="C484" t="s">
        <v>17</v>
      </c>
      <c r="D484" s="29">
        <v>10000000</v>
      </c>
    </row>
    <row r="485" spans="1:4" x14ac:dyDescent="0.25">
      <c r="A485" t="s">
        <v>671</v>
      </c>
      <c r="B485" t="s">
        <v>28</v>
      </c>
      <c r="C485" t="s">
        <v>19</v>
      </c>
      <c r="D485" s="29">
        <v>13100000</v>
      </c>
    </row>
    <row r="486" spans="1:4" x14ac:dyDescent="0.25">
      <c r="A486" t="s">
        <v>958</v>
      </c>
      <c r="B486" t="s">
        <v>38</v>
      </c>
      <c r="C486" t="s">
        <v>16</v>
      </c>
      <c r="D486" s="29">
        <v>8000000</v>
      </c>
    </row>
    <row r="487" spans="1:4" x14ac:dyDescent="0.25">
      <c r="A487" t="s">
        <v>330</v>
      </c>
      <c r="B487" t="s">
        <v>7</v>
      </c>
      <c r="C487" t="s">
        <v>17</v>
      </c>
      <c r="D487" s="29">
        <v>480000</v>
      </c>
    </row>
    <row r="488" spans="1:4" x14ac:dyDescent="0.25">
      <c r="A488" t="s">
        <v>753</v>
      </c>
      <c r="B488" t="s">
        <v>31</v>
      </c>
      <c r="C488" t="s">
        <v>17</v>
      </c>
      <c r="D488" s="29">
        <v>416000</v>
      </c>
    </row>
    <row r="489" spans="1:4" x14ac:dyDescent="0.25">
      <c r="A489" t="s">
        <v>387</v>
      </c>
      <c r="B489" t="s">
        <v>9</v>
      </c>
      <c r="C489" t="s">
        <v>21</v>
      </c>
      <c r="D489" s="29">
        <v>3600000</v>
      </c>
    </row>
    <row r="490" spans="1:4" x14ac:dyDescent="0.25">
      <c r="A490" t="s">
        <v>727</v>
      </c>
      <c r="B490" t="s">
        <v>30</v>
      </c>
      <c r="C490" t="s">
        <v>17</v>
      </c>
      <c r="D490" s="29">
        <v>2500000</v>
      </c>
    </row>
    <row r="491" spans="1:4" x14ac:dyDescent="0.25">
      <c r="A491" t="s">
        <v>616</v>
      </c>
      <c r="B491" t="s">
        <v>26</v>
      </c>
      <c r="C491" t="s">
        <v>17</v>
      </c>
      <c r="D491" s="29">
        <v>445000</v>
      </c>
    </row>
    <row r="492" spans="1:4" x14ac:dyDescent="0.25">
      <c r="A492" t="s">
        <v>959</v>
      </c>
      <c r="B492" t="s">
        <v>38</v>
      </c>
      <c r="C492" t="s">
        <v>19</v>
      </c>
      <c r="D492" s="29">
        <v>1200000</v>
      </c>
    </row>
    <row r="493" spans="1:4" x14ac:dyDescent="0.25">
      <c r="A493" t="s">
        <v>388</v>
      </c>
      <c r="B493" t="s">
        <v>9</v>
      </c>
      <c r="C493" t="s">
        <v>19</v>
      </c>
      <c r="D493" s="29">
        <v>420000</v>
      </c>
    </row>
    <row r="494" spans="1:4" x14ac:dyDescent="0.25">
      <c r="A494" t="s">
        <v>640</v>
      </c>
      <c r="B494" t="s">
        <v>27</v>
      </c>
      <c r="C494" t="s">
        <v>18</v>
      </c>
      <c r="D494" s="29">
        <v>11000000</v>
      </c>
    </row>
    <row r="495" spans="1:4" x14ac:dyDescent="0.25">
      <c r="A495" t="s">
        <v>754</v>
      </c>
      <c r="B495" t="s">
        <v>31</v>
      </c>
      <c r="C495" t="s">
        <v>16</v>
      </c>
      <c r="D495" s="29">
        <v>428000</v>
      </c>
    </row>
    <row r="496" spans="1:4" x14ac:dyDescent="0.25">
      <c r="A496" t="s">
        <v>414</v>
      </c>
      <c r="B496" t="s">
        <v>10</v>
      </c>
      <c r="C496" t="s">
        <v>17</v>
      </c>
      <c r="D496" s="29">
        <v>7000000</v>
      </c>
    </row>
    <row r="497" spans="1:4" x14ac:dyDescent="0.25">
      <c r="A497" t="s">
        <v>254</v>
      </c>
      <c r="B497" t="s">
        <v>4</v>
      </c>
      <c r="C497" t="s">
        <v>17</v>
      </c>
      <c r="D497" s="29">
        <v>17000000</v>
      </c>
    </row>
    <row r="498" spans="1:4" x14ac:dyDescent="0.25">
      <c r="A498" t="s">
        <v>924</v>
      </c>
      <c r="B498" t="s">
        <v>37</v>
      </c>
      <c r="C498" t="s">
        <v>16</v>
      </c>
      <c r="D498" s="29">
        <v>8750000</v>
      </c>
    </row>
    <row r="499" spans="1:4" x14ac:dyDescent="0.25">
      <c r="A499" t="s">
        <v>559</v>
      </c>
      <c r="B499" t="s">
        <v>544</v>
      </c>
      <c r="C499" t="s">
        <v>17</v>
      </c>
      <c r="D499" s="29">
        <v>7750000</v>
      </c>
    </row>
    <row r="500" spans="1:4" x14ac:dyDescent="0.25">
      <c r="A500" t="s">
        <v>845</v>
      </c>
      <c r="B500" t="s">
        <v>34</v>
      </c>
      <c r="C500" t="s">
        <v>17</v>
      </c>
      <c r="D500" s="29">
        <v>414000</v>
      </c>
    </row>
    <row r="501" spans="1:4" x14ac:dyDescent="0.25">
      <c r="A501" t="s">
        <v>755</v>
      </c>
      <c r="B501" t="s">
        <v>31</v>
      </c>
      <c r="C501" t="s">
        <v>18</v>
      </c>
      <c r="D501" s="29">
        <v>414000</v>
      </c>
    </row>
    <row r="502" spans="1:4" x14ac:dyDescent="0.25">
      <c r="A502" t="s">
        <v>223</v>
      </c>
      <c r="B502" t="s">
        <v>3</v>
      </c>
      <c r="C502" t="s">
        <v>17</v>
      </c>
      <c r="D502" s="29">
        <v>475000</v>
      </c>
    </row>
    <row r="503" spans="1:4" x14ac:dyDescent="0.25">
      <c r="A503" t="s">
        <v>641</v>
      </c>
      <c r="B503" t="s">
        <v>27</v>
      </c>
      <c r="C503" t="s">
        <v>19</v>
      </c>
      <c r="D503" s="29">
        <v>420000</v>
      </c>
    </row>
    <row r="504" spans="1:4" x14ac:dyDescent="0.25">
      <c r="A504" t="s">
        <v>357</v>
      </c>
      <c r="B504" t="s">
        <v>8</v>
      </c>
      <c r="C504" t="s">
        <v>17</v>
      </c>
      <c r="D504" s="29">
        <v>417200</v>
      </c>
    </row>
    <row r="505" spans="1:4" x14ac:dyDescent="0.25">
      <c r="A505" t="s">
        <v>701</v>
      </c>
      <c r="B505" t="s">
        <v>29</v>
      </c>
      <c r="C505" t="s">
        <v>16</v>
      </c>
      <c r="D505" s="29">
        <v>6000000</v>
      </c>
    </row>
    <row r="506" spans="1:4" x14ac:dyDescent="0.25">
      <c r="A506" t="s">
        <v>168</v>
      </c>
      <c r="B506" t="s">
        <v>0</v>
      </c>
      <c r="C506" t="s">
        <v>17</v>
      </c>
      <c r="D506" s="29">
        <v>430500</v>
      </c>
    </row>
    <row r="507" spans="1:4" x14ac:dyDescent="0.25">
      <c r="A507" t="s">
        <v>901</v>
      </c>
      <c r="B507" t="s">
        <v>36</v>
      </c>
      <c r="C507" t="s">
        <v>17</v>
      </c>
      <c r="D507" s="29">
        <v>850000</v>
      </c>
    </row>
    <row r="508" spans="1:4" x14ac:dyDescent="0.25">
      <c r="A508" t="s">
        <v>331</v>
      </c>
      <c r="B508" t="s">
        <v>7</v>
      </c>
      <c r="C508" t="s">
        <v>21</v>
      </c>
      <c r="D508" s="29">
        <v>414000</v>
      </c>
    </row>
    <row r="509" spans="1:4" x14ac:dyDescent="0.25">
      <c r="A509" t="s">
        <v>169</v>
      </c>
      <c r="B509" t="s">
        <v>0</v>
      </c>
      <c r="C509" t="s">
        <v>23</v>
      </c>
      <c r="D509" s="29">
        <v>420000</v>
      </c>
    </row>
    <row r="510" spans="1:4" x14ac:dyDescent="0.25">
      <c r="A510" t="s">
        <v>301</v>
      </c>
      <c r="B510" t="s">
        <v>6</v>
      </c>
      <c r="C510" t="s">
        <v>16</v>
      </c>
      <c r="D510" s="29">
        <v>8500000</v>
      </c>
    </row>
    <row r="511" spans="1:4" x14ac:dyDescent="0.25">
      <c r="A511" t="s">
        <v>960</v>
      </c>
      <c r="B511" t="s">
        <v>38</v>
      </c>
      <c r="C511" t="s">
        <v>16</v>
      </c>
      <c r="D511" s="29">
        <v>5250000</v>
      </c>
    </row>
    <row r="512" spans="1:4" x14ac:dyDescent="0.25">
      <c r="A512" t="s">
        <v>530</v>
      </c>
      <c r="B512" t="s">
        <v>24</v>
      </c>
      <c r="C512" t="s">
        <v>22</v>
      </c>
      <c r="D512" s="29">
        <v>5295910</v>
      </c>
    </row>
    <row r="513" spans="1:4" x14ac:dyDescent="0.25">
      <c r="A513" t="s">
        <v>925</v>
      </c>
      <c r="B513" t="s">
        <v>37</v>
      </c>
      <c r="C513" t="s">
        <v>16</v>
      </c>
      <c r="D513" s="29">
        <v>490000</v>
      </c>
    </row>
    <row r="514" spans="1:4" x14ac:dyDescent="0.25">
      <c r="A514" t="s">
        <v>255</v>
      </c>
      <c r="B514" t="s">
        <v>4</v>
      </c>
      <c r="C514" t="s">
        <v>17</v>
      </c>
      <c r="D514" s="29">
        <v>1500000</v>
      </c>
    </row>
    <row r="515" spans="1:4" x14ac:dyDescent="0.25">
      <c r="A515" t="s">
        <v>224</v>
      </c>
      <c r="B515" t="s">
        <v>3</v>
      </c>
      <c r="C515" t="s">
        <v>17</v>
      </c>
      <c r="D515" s="29">
        <v>700000</v>
      </c>
    </row>
    <row r="516" spans="1:4" x14ac:dyDescent="0.25">
      <c r="A516" t="s">
        <v>358</v>
      </c>
      <c r="B516" t="s">
        <v>8</v>
      </c>
      <c r="C516" t="s">
        <v>17</v>
      </c>
      <c r="D516" s="29">
        <v>415600</v>
      </c>
    </row>
    <row r="517" spans="1:4" x14ac:dyDescent="0.25">
      <c r="A517" t="s">
        <v>359</v>
      </c>
      <c r="B517" t="s">
        <v>8</v>
      </c>
      <c r="C517" t="s">
        <v>17</v>
      </c>
      <c r="D517" s="29">
        <v>468400</v>
      </c>
    </row>
    <row r="518" spans="1:4" x14ac:dyDescent="0.25">
      <c r="A518" t="s">
        <v>617</v>
      </c>
      <c r="B518" t="s">
        <v>26</v>
      </c>
      <c r="C518" t="s">
        <v>23</v>
      </c>
      <c r="D518" s="29">
        <v>15000000</v>
      </c>
    </row>
    <row r="519" spans="1:4" x14ac:dyDescent="0.25">
      <c r="A519" t="s">
        <v>846</v>
      </c>
      <c r="B519" t="s">
        <v>34</v>
      </c>
      <c r="C519" t="s">
        <v>23</v>
      </c>
      <c r="D519" s="29">
        <v>419000</v>
      </c>
    </row>
    <row r="520" spans="1:4" x14ac:dyDescent="0.25">
      <c r="A520" t="s">
        <v>170</v>
      </c>
      <c r="B520" t="s">
        <v>0</v>
      </c>
      <c r="C520" t="s">
        <v>16</v>
      </c>
      <c r="D520" s="29">
        <v>4458333</v>
      </c>
    </row>
    <row r="521" spans="1:4" x14ac:dyDescent="0.25">
      <c r="A521" t="s">
        <v>415</v>
      </c>
      <c r="B521" t="s">
        <v>10</v>
      </c>
      <c r="C521" t="s">
        <v>17</v>
      </c>
      <c r="D521" s="29">
        <v>12850000</v>
      </c>
    </row>
    <row r="522" spans="1:4" x14ac:dyDescent="0.25">
      <c r="A522" t="s">
        <v>171</v>
      </c>
      <c r="B522" t="s">
        <v>0</v>
      </c>
      <c r="C522" t="s">
        <v>17</v>
      </c>
      <c r="D522" s="29">
        <v>417000</v>
      </c>
    </row>
    <row r="523" spans="1:4" x14ac:dyDescent="0.25">
      <c r="A523" t="s">
        <v>581</v>
      </c>
      <c r="B523" t="s">
        <v>25</v>
      </c>
      <c r="C523" t="s">
        <v>17</v>
      </c>
      <c r="D523" s="29">
        <v>1250000</v>
      </c>
    </row>
    <row r="524" spans="1:4" x14ac:dyDescent="0.25">
      <c r="A524" t="s">
        <v>469</v>
      </c>
      <c r="B524" t="s">
        <v>12</v>
      </c>
      <c r="C524" t="s">
        <v>17</v>
      </c>
      <c r="D524" s="29">
        <v>426000</v>
      </c>
    </row>
    <row r="525" spans="1:4" x14ac:dyDescent="0.25">
      <c r="A525" t="s">
        <v>172</v>
      </c>
      <c r="B525" t="s">
        <v>0</v>
      </c>
      <c r="C525" t="s">
        <v>22</v>
      </c>
      <c r="D525" s="29">
        <v>5850000</v>
      </c>
    </row>
    <row r="526" spans="1:4" x14ac:dyDescent="0.25">
      <c r="A526" t="s">
        <v>902</v>
      </c>
      <c r="B526" t="s">
        <v>36</v>
      </c>
      <c r="C526" t="s">
        <v>19</v>
      </c>
      <c r="D526" s="29">
        <v>3000000</v>
      </c>
    </row>
    <row r="527" spans="1:4" x14ac:dyDescent="0.25">
      <c r="A527" t="s">
        <v>501</v>
      </c>
      <c r="B527" t="s">
        <v>13</v>
      </c>
      <c r="C527" t="s">
        <v>23</v>
      </c>
      <c r="D527" s="29">
        <v>2975000</v>
      </c>
    </row>
    <row r="528" spans="1:4" x14ac:dyDescent="0.25">
      <c r="A528" t="s">
        <v>531</v>
      </c>
      <c r="B528" t="s">
        <v>24</v>
      </c>
      <c r="C528" t="s">
        <v>17</v>
      </c>
      <c r="D528" s="29">
        <v>416000</v>
      </c>
    </row>
    <row r="529" spans="1:4" x14ac:dyDescent="0.25">
      <c r="A529" t="s">
        <v>274</v>
      </c>
      <c r="B529" t="s">
        <v>5</v>
      </c>
      <c r="C529" t="s">
        <v>17</v>
      </c>
      <c r="D529" s="29">
        <v>1500000</v>
      </c>
    </row>
    <row r="530" spans="1:4" x14ac:dyDescent="0.25">
      <c r="A530" t="s">
        <v>756</v>
      </c>
      <c r="B530" t="s">
        <v>31</v>
      </c>
      <c r="C530" t="s">
        <v>17</v>
      </c>
      <c r="D530" s="29">
        <v>4000000</v>
      </c>
    </row>
    <row r="531" spans="1:4" x14ac:dyDescent="0.25">
      <c r="A531" t="s">
        <v>225</v>
      </c>
      <c r="B531" t="s">
        <v>3</v>
      </c>
      <c r="C531" t="s">
        <v>17</v>
      </c>
      <c r="D531" s="29">
        <v>4200000</v>
      </c>
    </row>
    <row r="532" spans="1:4" x14ac:dyDescent="0.25">
      <c r="A532" t="s">
        <v>757</v>
      </c>
      <c r="B532" t="s">
        <v>31</v>
      </c>
      <c r="C532" t="s">
        <v>17</v>
      </c>
      <c r="D532" s="29">
        <v>417000</v>
      </c>
    </row>
    <row r="533" spans="1:4" x14ac:dyDescent="0.25">
      <c r="A533" t="s">
        <v>502</v>
      </c>
      <c r="B533" t="s">
        <v>13</v>
      </c>
      <c r="C533" t="s">
        <v>17</v>
      </c>
      <c r="D533" s="29">
        <v>435000</v>
      </c>
    </row>
    <row r="534" spans="1:4" x14ac:dyDescent="0.25">
      <c r="A534" t="s">
        <v>702</v>
      </c>
      <c r="B534" t="s">
        <v>29</v>
      </c>
      <c r="C534" t="s">
        <v>21</v>
      </c>
      <c r="D534" s="29">
        <v>4750000</v>
      </c>
    </row>
    <row r="535" spans="1:4" x14ac:dyDescent="0.25">
      <c r="A535" t="s">
        <v>618</v>
      </c>
      <c r="B535" t="s">
        <v>26</v>
      </c>
      <c r="C535" t="s">
        <v>17</v>
      </c>
      <c r="D535" s="29">
        <v>2700000</v>
      </c>
    </row>
    <row r="536" spans="1:4" x14ac:dyDescent="0.25">
      <c r="A536" t="s">
        <v>256</v>
      </c>
      <c r="B536" t="s">
        <v>4</v>
      </c>
      <c r="C536" t="s">
        <v>21</v>
      </c>
      <c r="D536" s="29">
        <v>12250000</v>
      </c>
    </row>
    <row r="537" spans="1:4" x14ac:dyDescent="0.25">
      <c r="A537" t="s">
        <v>470</v>
      </c>
      <c r="B537" t="s">
        <v>12</v>
      </c>
      <c r="C537" t="s">
        <v>23</v>
      </c>
      <c r="D537" s="29">
        <v>419000</v>
      </c>
    </row>
    <row r="538" spans="1:4" x14ac:dyDescent="0.25">
      <c r="A538" t="s">
        <v>226</v>
      </c>
      <c r="B538" t="s">
        <v>3</v>
      </c>
      <c r="C538" t="s">
        <v>17</v>
      </c>
      <c r="D538" s="29">
        <v>3000000</v>
      </c>
    </row>
    <row r="539" spans="1:4" x14ac:dyDescent="0.25">
      <c r="A539" t="s">
        <v>275</v>
      </c>
      <c r="B539" t="s">
        <v>5</v>
      </c>
      <c r="C539" t="s">
        <v>16</v>
      </c>
      <c r="D539" s="29">
        <v>14500000</v>
      </c>
    </row>
    <row r="540" spans="1:4" x14ac:dyDescent="0.25">
      <c r="A540" t="s">
        <v>276</v>
      </c>
      <c r="B540" t="s">
        <v>5</v>
      </c>
      <c r="C540" t="s">
        <v>19</v>
      </c>
      <c r="D540" s="29">
        <v>850000</v>
      </c>
    </row>
    <row r="541" spans="1:4" x14ac:dyDescent="0.25">
      <c r="A541" t="s">
        <v>200</v>
      </c>
      <c r="B541" t="s">
        <v>2</v>
      </c>
      <c r="C541" t="s">
        <v>17</v>
      </c>
      <c r="D541" s="29">
        <v>429500</v>
      </c>
    </row>
    <row r="542" spans="1:4" x14ac:dyDescent="0.25">
      <c r="A542" t="s">
        <v>703</v>
      </c>
      <c r="B542" t="s">
        <v>29</v>
      </c>
      <c r="C542" t="s">
        <v>19</v>
      </c>
      <c r="D542" s="29">
        <v>3437500</v>
      </c>
    </row>
    <row r="543" spans="1:4" x14ac:dyDescent="0.25">
      <c r="A543" t="s">
        <v>787</v>
      </c>
      <c r="B543" t="s">
        <v>32</v>
      </c>
      <c r="C543" t="s">
        <v>16</v>
      </c>
      <c r="D543" s="29">
        <v>424700</v>
      </c>
    </row>
    <row r="544" spans="1:4" x14ac:dyDescent="0.25">
      <c r="A544" t="s">
        <v>471</v>
      </c>
      <c r="B544" t="s">
        <v>12</v>
      </c>
      <c r="C544" t="s">
        <v>17</v>
      </c>
      <c r="D544" s="29">
        <v>3200000</v>
      </c>
    </row>
    <row r="545" spans="1:4" x14ac:dyDescent="0.25">
      <c r="A545" t="s">
        <v>961</v>
      </c>
      <c r="B545" t="s">
        <v>38</v>
      </c>
      <c r="C545" t="s">
        <v>17</v>
      </c>
      <c r="D545" s="29">
        <v>416000</v>
      </c>
    </row>
    <row r="546" spans="1:4" x14ac:dyDescent="0.25">
      <c r="A546" t="s">
        <v>903</v>
      </c>
      <c r="B546" t="s">
        <v>36</v>
      </c>
      <c r="C546" t="s">
        <v>17</v>
      </c>
      <c r="D546" s="29">
        <v>2600000</v>
      </c>
    </row>
    <row r="547" spans="1:4" x14ac:dyDescent="0.25">
      <c r="A547" t="s">
        <v>728</v>
      </c>
      <c r="B547" t="s">
        <v>30</v>
      </c>
      <c r="C547" t="s">
        <v>17</v>
      </c>
      <c r="D547" s="29">
        <v>2450000</v>
      </c>
    </row>
    <row r="548" spans="1:4" x14ac:dyDescent="0.25">
      <c r="A548" t="s">
        <v>871</v>
      </c>
      <c r="B548" t="s">
        <v>35</v>
      </c>
      <c r="C548" t="s">
        <v>17</v>
      </c>
      <c r="D548" s="29">
        <v>12187500</v>
      </c>
    </row>
    <row r="549" spans="1:4" x14ac:dyDescent="0.25">
      <c r="A549" t="s">
        <v>872</v>
      </c>
      <c r="B549" t="s">
        <v>35</v>
      </c>
      <c r="C549" t="s">
        <v>17</v>
      </c>
      <c r="D549" s="29">
        <v>1375000</v>
      </c>
    </row>
    <row r="550" spans="1:4" x14ac:dyDescent="0.25">
      <c r="A550" t="s">
        <v>873</v>
      </c>
      <c r="B550" t="s">
        <v>35</v>
      </c>
      <c r="C550" t="s">
        <v>16</v>
      </c>
      <c r="D550" s="29">
        <v>8000000</v>
      </c>
    </row>
    <row r="551" spans="1:4" x14ac:dyDescent="0.25">
      <c r="A551" t="s">
        <v>532</v>
      </c>
      <c r="B551" t="s">
        <v>24</v>
      </c>
      <c r="C551" t="s">
        <v>17</v>
      </c>
      <c r="D551" s="29">
        <v>1200000</v>
      </c>
    </row>
    <row r="552" spans="1:4" x14ac:dyDescent="0.25">
      <c r="A552" t="s">
        <v>704</v>
      </c>
      <c r="B552" t="s">
        <v>29</v>
      </c>
      <c r="C552" t="s">
        <v>19</v>
      </c>
      <c r="D552" s="29">
        <v>420000</v>
      </c>
    </row>
    <row r="553" spans="1:4" x14ac:dyDescent="0.25">
      <c r="A553" t="s">
        <v>302</v>
      </c>
      <c r="B553" t="s">
        <v>6</v>
      </c>
      <c r="C553" t="s">
        <v>16</v>
      </c>
      <c r="D553" s="29">
        <v>500000</v>
      </c>
    </row>
    <row r="554" spans="1:4" x14ac:dyDescent="0.25">
      <c r="A554" t="s">
        <v>582</v>
      </c>
      <c r="B554" t="s">
        <v>25</v>
      </c>
      <c r="C554" t="s">
        <v>17</v>
      </c>
      <c r="D554" s="29">
        <v>4250000</v>
      </c>
    </row>
    <row r="555" spans="1:4" x14ac:dyDescent="0.25">
      <c r="A555" t="s">
        <v>987</v>
      </c>
      <c r="B555" t="s">
        <v>39</v>
      </c>
      <c r="C555" t="s">
        <v>16</v>
      </c>
      <c r="D555" s="29">
        <v>700000</v>
      </c>
    </row>
    <row r="556" spans="1:4" x14ac:dyDescent="0.25">
      <c r="A556" t="s">
        <v>560</v>
      </c>
      <c r="B556" t="s">
        <v>544</v>
      </c>
      <c r="C556" t="s">
        <v>17</v>
      </c>
      <c r="D556" s="29">
        <v>3650000</v>
      </c>
    </row>
    <row r="557" spans="1:4" x14ac:dyDescent="0.25">
      <c r="A557" t="s">
        <v>988</v>
      </c>
      <c r="B557" t="s">
        <v>39</v>
      </c>
      <c r="C557" t="s">
        <v>17</v>
      </c>
      <c r="D557" s="29">
        <v>1250000</v>
      </c>
    </row>
    <row r="558" spans="1:4" x14ac:dyDescent="0.25">
      <c r="A558" t="s">
        <v>561</v>
      </c>
      <c r="B558" t="s">
        <v>544</v>
      </c>
      <c r="C558" t="s">
        <v>16</v>
      </c>
      <c r="D558" s="29">
        <v>414000</v>
      </c>
    </row>
    <row r="559" spans="1:4" x14ac:dyDescent="0.25">
      <c r="A559" t="s">
        <v>332</v>
      </c>
      <c r="B559" t="s">
        <v>7</v>
      </c>
      <c r="C559" t="s">
        <v>17</v>
      </c>
      <c r="D559" s="29">
        <v>418000</v>
      </c>
    </row>
    <row r="560" spans="1:4" x14ac:dyDescent="0.25">
      <c r="A560" t="s">
        <v>360</v>
      </c>
      <c r="B560" t="s">
        <v>8</v>
      </c>
      <c r="C560" t="s">
        <v>19</v>
      </c>
      <c r="D560" s="29">
        <v>424300</v>
      </c>
    </row>
    <row r="561" spans="1:4" x14ac:dyDescent="0.25">
      <c r="A561" t="s">
        <v>642</v>
      </c>
      <c r="B561" t="s">
        <v>27</v>
      </c>
      <c r="C561" t="s">
        <v>16</v>
      </c>
      <c r="D561" s="29">
        <v>414000</v>
      </c>
    </row>
    <row r="562" spans="1:4" x14ac:dyDescent="0.25">
      <c r="A562" t="s">
        <v>672</v>
      </c>
      <c r="B562" t="s">
        <v>28</v>
      </c>
      <c r="C562" t="s">
        <v>17</v>
      </c>
      <c r="D562" s="29">
        <v>650000</v>
      </c>
    </row>
    <row r="563" spans="1:4" x14ac:dyDescent="0.25">
      <c r="A563" t="s">
        <v>847</v>
      </c>
      <c r="B563" t="s">
        <v>34</v>
      </c>
      <c r="C563" t="s">
        <v>22</v>
      </c>
      <c r="D563" s="29">
        <v>600000</v>
      </c>
    </row>
    <row r="564" spans="1:4" x14ac:dyDescent="0.25">
      <c r="A564" t="s">
        <v>788</v>
      </c>
      <c r="B564" t="s">
        <v>32</v>
      </c>
      <c r="C564" t="s">
        <v>17</v>
      </c>
      <c r="D564" s="29">
        <v>447800</v>
      </c>
    </row>
    <row r="565" spans="1:4" x14ac:dyDescent="0.25">
      <c r="A565" t="s">
        <v>472</v>
      </c>
      <c r="B565" t="s">
        <v>12</v>
      </c>
      <c r="C565" t="s">
        <v>17</v>
      </c>
      <c r="D565" s="29">
        <v>1760000</v>
      </c>
    </row>
    <row r="566" spans="1:4" x14ac:dyDescent="0.25">
      <c r="A566" t="s">
        <v>227</v>
      </c>
      <c r="B566" t="s">
        <v>3</v>
      </c>
      <c r="C566" t="s">
        <v>16</v>
      </c>
      <c r="D566" s="29">
        <v>6400000</v>
      </c>
    </row>
    <row r="567" spans="1:4" x14ac:dyDescent="0.25">
      <c r="A567" t="s">
        <v>758</v>
      </c>
      <c r="B567" t="s">
        <v>31</v>
      </c>
      <c r="C567" t="s">
        <v>23</v>
      </c>
      <c r="D567" s="29">
        <v>5000000</v>
      </c>
    </row>
    <row r="568" spans="1:4" x14ac:dyDescent="0.25">
      <c r="A568" t="s">
        <v>815</v>
      </c>
      <c r="B568" t="s">
        <v>33</v>
      </c>
      <c r="C568" t="s">
        <v>17</v>
      </c>
      <c r="D568" s="29">
        <v>450000</v>
      </c>
    </row>
    <row r="569" spans="1:4" x14ac:dyDescent="0.25">
      <c r="A569" t="s">
        <v>416</v>
      </c>
      <c r="B569" t="s">
        <v>10</v>
      </c>
      <c r="C569" t="s">
        <v>16</v>
      </c>
      <c r="D569" s="29">
        <v>10000000</v>
      </c>
    </row>
    <row r="570" spans="1:4" x14ac:dyDescent="0.25">
      <c r="A570" t="s">
        <v>503</v>
      </c>
      <c r="B570" t="s">
        <v>13</v>
      </c>
      <c r="C570" t="s">
        <v>22</v>
      </c>
      <c r="D570" s="29">
        <v>3266666</v>
      </c>
    </row>
    <row r="571" spans="1:4" x14ac:dyDescent="0.25">
      <c r="A571" t="s">
        <v>583</v>
      </c>
      <c r="B571" t="s">
        <v>25</v>
      </c>
      <c r="C571" t="s">
        <v>17</v>
      </c>
      <c r="D571" s="29">
        <v>1200000</v>
      </c>
    </row>
    <row r="572" spans="1:4" x14ac:dyDescent="0.25">
      <c r="A572" t="s">
        <v>904</v>
      </c>
      <c r="B572" t="s">
        <v>36</v>
      </c>
      <c r="C572" t="s">
        <v>20</v>
      </c>
      <c r="D572" s="29">
        <v>2020000</v>
      </c>
    </row>
    <row r="573" spans="1:4" x14ac:dyDescent="0.25">
      <c r="A573" t="s">
        <v>962</v>
      </c>
      <c r="B573" t="s">
        <v>38</v>
      </c>
      <c r="C573" t="s">
        <v>17</v>
      </c>
      <c r="D573" s="29">
        <v>429600</v>
      </c>
    </row>
    <row r="574" spans="1:4" x14ac:dyDescent="0.25">
      <c r="A574" t="s">
        <v>257</v>
      </c>
      <c r="B574" t="s">
        <v>4</v>
      </c>
      <c r="C574" t="s">
        <v>18</v>
      </c>
      <c r="D574" s="29">
        <v>5500000</v>
      </c>
    </row>
    <row r="575" spans="1:4" x14ac:dyDescent="0.25">
      <c r="A575" t="s">
        <v>277</v>
      </c>
      <c r="B575" t="s">
        <v>5</v>
      </c>
      <c r="C575" t="s">
        <v>17</v>
      </c>
      <c r="D575" s="29">
        <v>417000</v>
      </c>
    </row>
    <row r="576" spans="1:4" x14ac:dyDescent="0.25">
      <c r="A576" t="s">
        <v>533</v>
      </c>
      <c r="B576" t="s">
        <v>24</v>
      </c>
      <c r="C576" t="s">
        <v>16</v>
      </c>
      <c r="D576" s="29">
        <v>1000000</v>
      </c>
    </row>
    <row r="577" spans="1:4" x14ac:dyDescent="0.25">
      <c r="A577" t="s">
        <v>673</v>
      </c>
      <c r="B577" t="s">
        <v>28</v>
      </c>
      <c r="C577" t="s">
        <v>17</v>
      </c>
      <c r="D577" s="29">
        <v>14911700</v>
      </c>
    </row>
    <row r="578" spans="1:4" x14ac:dyDescent="0.25">
      <c r="A578" t="s">
        <v>303</v>
      </c>
      <c r="B578" t="s">
        <v>6</v>
      </c>
      <c r="C578" t="s">
        <v>17</v>
      </c>
      <c r="D578" s="29">
        <v>14000000</v>
      </c>
    </row>
    <row r="579" spans="1:4" x14ac:dyDescent="0.25">
      <c r="A579" t="s">
        <v>816</v>
      </c>
      <c r="B579" t="s">
        <v>33</v>
      </c>
      <c r="C579" t="s">
        <v>21</v>
      </c>
      <c r="D579" s="29">
        <v>6000000</v>
      </c>
    </row>
    <row r="580" spans="1:4" x14ac:dyDescent="0.25">
      <c r="A580" t="s">
        <v>705</v>
      </c>
      <c r="B580" t="s">
        <v>29</v>
      </c>
      <c r="C580" t="s">
        <v>22</v>
      </c>
      <c r="D580" s="29">
        <v>6000000</v>
      </c>
    </row>
    <row r="581" spans="1:4" x14ac:dyDescent="0.25">
      <c r="A581" t="s">
        <v>584</v>
      </c>
      <c r="B581" t="s">
        <v>25</v>
      </c>
      <c r="C581" t="s">
        <v>16</v>
      </c>
      <c r="D581" s="29">
        <v>800000</v>
      </c>
    </row>
    <row r="582" spans="1:4" x14ac:dyDescent="0.25">
      <c r="A582" t="s">
        <v>926</v>
      </c>
      <c r="B582" t="s">
        <v>37</v>
      </c>
      <c r="C582" t="s">
        <v>17</v>
      </c>
      <c r="D582" s="29">
        <v>1200000</v>
      </c>
    </row>
    <row r="583" spans="1:4" x14ac:dyDescent="0.25">
      <c r="A583" t="s">
        <v>448</v>
      </c>
      <c r="B583" t="s">
        <v>11</v>
      </c>
      <c r="C583" t="s">
        <v>17</v>
      </c>
      <c r="D583" s="29">
        <v>421000</v>
      </c>
    </row>
    <row r="584" spans="1:4" x14ac:dyDescent="0.25">
      <c r="A584" t="s">
        <v>228</v>
      </c>
      <c r="B584" t="s">
        <v>3</v>
      </c>
      <c r="C584" t="s">
        <v>21</v>
      </c>
      <c r="D584" s="29">
        <v>5333333</v>
      </c>
    </row>
    <row r="585" spans="1:4" x14ac:dyDescent="0.25">
      <c r="A585" t="s">
        <v>304</v>
      </c>
      <c r="B585" t="s">
        <v>6</v>
      </c>
      <c r="C585" t="s">
        <v>21</v>
      </c>
      <c r="D585" s="29">
        <v>4750000</v>
      </c>
    </row>
    <row r="586" spans="1:4" x14ac:dyDescent="0.25">
      <c r="A586" t="s">
        <v>674</v>
      </c>
      <c r="B586" t="s">
        <v>28</v>
      </c>
      <c r="C586" t="s">
        <v>23</v>
      </c>
      <c r="D586" s="29">
        <v>23125000</v>
      </c>
    </row>
    <row r="587" spans="1:4" x14ac:dyDescent="0.25">
      <c r="A587" t="s">
        <v>504</v>
      </c>
      <c r="B587" t="s">
        <v>13</v>
      </c>
      <c r="C587" t="s">
        <v>23</v>
      </c>
      <c r="D587" s="29">
        <v>414000</v>
      </c>
    </row>
    <row r="588" spans="1:4" x14ac:dyDescent="0.25">
      <c r="A588" t="s">
        <v>278</v>
      </c>
      <c r="B588" t="s">
        <v>5</v>
      </c>
      <c r="C588" t="s">
        <v>16</v>
      </c>
      <c r="D588" s="29">
        <v>5500000</v>
      </c>
    </row>
    <row r="589" spans="1:4" x14ac:dyDescent="0.25">
      <c r="A589" t="s">
        <v>201</v>
      </c>
      <c r="B589" t="s">
        <v>2</v>
      </c>
      <c r="C589" t="s">
        <v>22</v>
      </c>
      <c r="D589" s="29">
        <v>3100000</v>
      </c>
    </row>
    <row r="590" spans="1:4" x14ac:dyDescent="0.25">
      <c r="A590" t="s">
        <v>927</v>
      </c>
      <c r="B590" t="s">
        <v>37</v>
      </c>
      <c r="C590" t="s">
        <v>17</v>
      </c>
      <c r="D590" s="29">
        <v>414000</v>
      </c>
    </row>
    <row r="591" spans="1:4" x14ac:dyDescent="0.25">
      <c r="A591" t="s">
        <v>789</v>
      </c>
      <c r="B591" t="s">
        <v>32</v>
      </c>
      <c r="C591" t="s">
        <v>17</v>
      </c>
      <c r="D591" s="29">
        <v>460700</v>
      </c>
    </row>
    <row r="592" spans="1:4" x14ac:dyDescent="0.25">
      <c r="A592" t="s">
        <v>258</v>
      </c>
      <c r="B592" t="s">
        <v>4</v>
      </c>
      <c r="C592" t="s">
        <v>17</v>
      </c>
      <c r="D592" s="29">
        <v>875000</v>
      </c>
    </row>
    <row r="593" spans="1:4" x14ac:dyDescent="0.25">
      <c r="A593" t="s">
        <v>389</v>
      </c>
      <c r="B593" t="s">
        <v>9</v>
      </c>
      <c r="C593" t="s">
        <v>17</v>
      </c>
      <c r="D593" s="29">
        <v>2350000</v>
      </c>
    </row>
    <row r="594" spans="1:4" x14ac:dyDescent="0.25">
      <c r="A594" t="s">
        <v>817</v>
      </c>
      <c r="B594" t="s">
        <v>33</v>
      </c>
      <c r="C594" t="s">
        <v>17</v>
      </c>
      <c r="D594" s="29">
        <v>7333333</v>
      </c>
    </row>
    <row r="595" spans="1:4" x14ac:dyDescent="0.25">
      <c r="A595" t="s">
        <v>619</v>
      </c>
      <c r="B595" t="s">
        <v>26</v>
      </c>
      <c r="C595" t="s">
        <v>17</v>
      </c>
      <c r="D595" s="29">
        <v>7150000</v>
      </c>
    </row>
    <row r="596" spans="1:4" x14ac:dyDescent="0.25">
      <c r="A596" t="s">
        <v>759</v>
      </c>
      <c r="B596" t="s">
        <v>31</v>
      </c>
      <c r="C596" t="s">
        <v>16</v>
      </c>
      <c r="D596" s="29">
        <v>2125000</v>
      </c>
    </row>
    <row r="597" spans="1:4" x14ac:dyDescent="0.25">
      <c r="A597" t="s">
        <v>449</v>
      </c>
      <c r="B597" t="s">
        <v>11</v>
      </c>
      <c r="C597" t="s">
        <v>22</v>
      </c>
      <c r="D597" s="29">
        <v>421000</v>
      </c>
    </row>
    <row r="598" spans="1:4" x14ac:dyDescent="0.25">
      <c r="A598" t="s">
        <v>202</v>
      </c>
      <c r="B598" t="s">
        <v>2</v>
      </c>
      <c r="C598" t="s">
        <v>22</v>
      </c>
      <c r="D598" s="29">
        <v>414000</v>
      </c>
    </row>
    <row r="599" spans="1:4" x14ac:dyDescent="0.25">
      <c r="A599" t="s">
        <v>279</v>
      </c>
      <c r="B599" t="s">
        <v>5</v>
      </c>
      <c r="C599" t="s">
        <v>17</v>
      </c>
      <c r="D599" s="29">
        <v>5950000</v>
      </c>
    </row>
    <row r="600" spans="1:4" x14ac:dyDescent="0.25">
      <c r="A600" t="s">
        <v>534</v>
      </c>
      <c r="B600" t="s">
        <v>24</v>
      </c>
      <c r="C600" t="s">
        <v>17</v>
      </c>
      <c r="D600" s="29">
        <v>2461499</v>
      </c>
    </row>
    <row r="601" spans="1:4" x14ac:dyDescent="0.25">
      <c r="A601" t="s">
        <v>928</v>
      </c>
      <c r="B601" t="s">
        <v>37</v>
      </c>
      <c r="C601" t="s">
        <v>17</v>
      </c>
      <c r="D601" s="29">
        <v>428830</v>
      </c>
    </row>
    <row r="602" spans="1:4" x14ac:dyDescent="0.25">
      <c r="A602" t="s">
        <v>874</v>
      </c>
      <c r="B602" t="s">
        <v>35</v>
      </c>
      <c r="C602" t="s">
        <v>16</v>
      </c>
      <c r="D602" s="29">
        <v>16317774</v>
      </c>
    </row>
    <row r="603" spans="1:4" x14ac:dyDescent="0.25">
      <c r="A603" t="s">
        <v>905</v>
      </c>
      <c r="B603" t="s">
        <v>36</v>
      </c>
      <c r="C603" t="s">
        <v>16</v>
      </c>
      <c r="D603" s="29">
        <v>426500</v>
      </c>
    </row>
    <row r="604" spans="1:4" x14ac:dyDescent="0.25">
      <c r="A604" t="s">
        <v>535</v>
      </c>
      <c r="B604" t="s">
        <v>24</v>
      </c>
      <c r="C604" t="s">
        <v>16</v>
      </c>
      <c r="D604" s="29">
        <v>7100000</v>
      </c>
    </row>
    <row r="605" spans="1:4" x14ac:dyDescent="0.25">
      <c r="A605" t="s">
        <v>361</v>
      </c>
      <c r="B605" t="s">
        <v>8</v>
      </c>
      <c r="C605" t="s">
        <v>23</v>
      </c>
      <c r="D605" s="29">
        <v>431400</v>
      </c>
    </row>
    <row r="606" spans="1:4" x14ac:dyDescent="0.25">
      <c r="A606" t="s">
        <v>390</v>
      </c>
      <c r="B606" t="s">
        <v>9</v>
      </c>
      <c r="C606" t="s">
        <v>17</v>
      </c>
      <c r="D606" s="29">
        <v>2800000</v>
      </c>
    </row>
    <row r="607" spans="1:4" x14ac:dyDescent="0.25">
      <c r="A607" t="s">
        <v>333</v>
      </c>
      <c r="B607" t="s">
        <v>7</v>
      </c>
      <c r="C607" t="s">
        <v>17</v>
      </c>
      <c r="D607" s="29">
        <v>415000</v>
      </c>
    </row>
    <row r="608" spans="1:4" x14ac:dyDescent="0.25">
      <c r="A608" t="s">
        <v>848</v>
      </c>
      <c r="B608" t="s">
        <v>34</v>
      </c>
      <c r="C608" t="s">
        <v>21</v>
      </c>
      <c r="D608" s="29">
        <v>414500</v>
      </c>
    </row>
    <row r="609" spans="1:4" x14ac:dyDescent="0.25">
      <c r="A609" t="s">
        <v>391</v>
      </c>
      <c r="B609" t="s">
        <v>9</v>
      </c>
      <c r="C609" t="s">
        <v>17</v>
      </c>
      <c r="D609" s="29">
        <v>415000</v>
      </c>
    </row>
    <row r="610" spans="1:4" x14ac:dyDescent="0.25">
      <c r="A610" t="s">
        <v>989</v>
      </c>
      <c r="B610" t="s">
        <v>39</v>
      </c>
      <c r="C610" t="s">
        <v>16</v>
      </c>
      <c r="D610" s="29">
        <v>850000</v>
      </c>
    </row>
    <row r="611" spans="1:4" x14ac:dyDescent="0.25">
      <c r="A611" t="s">
        <v>305</v>
      </c>
      <c r="B611" t="s">
        <v>6</v>
      </c>
      <c r="C611" t="s">
        <v>17</v>
      </c>
      <c r="D611" s="29">
        <v>3000000</v>
      </c>
    </row>
    <row r="612" spans="1:4" x14ac:dyDescent="0.25">
      <c r="A612" t="s">
        <v>620</v>
      </c>
      <c r="B612" t="s">
        <v>26</v>
      </c>
      <c r="C612" t="s">
        <v>22</v>
      </c>
      <c r="D612" s="29">
        <v>425000</v>
      </c>
    </row>
    <row r="613" spans="1:4" x14ac:dyDescent="0.25">
      <c r="A613" t="s">
        <v>473</v>
      </c>
      <c r="B613" t="s">
        <v>12</v>
      </c>
      <c r="C613" t="s">
        <v>19</v>
      </c>
      <c r="D613" s="29">
        <v>850000</v>
      </c>
    </row>
    <row r="614" spans="1:4" x14ac:dyDescent="0.25">
      <c r="A614" t="s">
        <v>229</v>
      </c>
      <c r="B614" t="s">
        <v>3</v>
      </c>
      <c r="C614" t="s">
        <v>19</v>
      </c>
      <c r="D614" s="29">
        <v>452250</v>
      </c>
    </row>
    <row r="615" spans="1:4" x14ac:dyDescent="0.25">
      <c r="A615" t="s">
        <v>849</v>
      </c>
      <c r="B615" t="s">
        <v>34</v>
      </c>
      <c r="C615" t="s">
        <v>17</v>
      </c>
      <c r="D615" s="29">
        <v>414000</v>
      </c>
    </row>
    <row r="616" spans="1:4" x14ac:dyDescent="0.25">
      <c r="A616" t="s">
        <v>417</v>
      </c>
      <c r="B616" t="s">
        <v>10</v>
      </c>
      <c r="C616" t="s">
        <v>17</v>
      </c>
      <c r="D616" s="29">
        <v>600000</v>
      </c>
    </row>
    <row r="617" spans="1:4" x14ac:dyDescent="0.25">
      <c r="A617" t="s">
        <v>474</v>
      </c>
      <c r="B617" t="s">
        <v>12</v>
      </c>
      <c r="C617" t="s">
        <v>16</v>
      </c>
      <c r="D617" s="29">
        <v>1250000</v>
      </c>
    </row>
    <row r="618" spans="1:4" x14ac:dyDescent="0.25">
      <c r="A618" t="s">
        <v>173</v>
      </c>
      <c r="B618" t="s">
        <v>0</v>
      </c>
      <c r="C618" t="s">
        <v>21</v>
      </c>
      <c r="D618" s="29">
        <v>2350000</v>
      </c>
    </row>
    <row r="619" spans="1:4" x14ac:dyDescent="0.25">
      <c r="A619" t="s">
        <v>450</v>
      </c>
      <c r="B619" t="s">
        <v>11</v>
      </c>
      <c r="C619" t="s">
        <v>16</v>
      </c>
      <c r="D619" s="29">
        <v>4400000</v>
      </c>
    </row>
    <row r="620" spans="1:4" x14ac:dyDescent="0.25">
      <c r="A620" t="s">
        <v>362</v>
      </c>
      <c r="B620" t="s">
        <v>8</v>
      </c>
      <c r="C620" t="s">
        <v>16</v>
      </c>
      <c r="D620" s="29">
        <v>421800</v>
      </c>
    </row>
    <row r="621" spans="1:4" x14ac:dyDescent="0.25">
      <c r="A621" t="s">
        <v>621</v>
      </c>
      <c r="B621" t="s">
        <v>26</v>
      </c>
      <c r="C621" t="s">
        <v>16</v>
      </c>
      <c r="D621" s="29">
        <v>10500000</v>
      </c>
    </row>
    <row r="622" spans="1:4" x14ac:dyDescent="0.25">
      <c r="A622" t="s">
        <v>562</v>
      </c>
      <c r="B622" t="s">
        <v>544</v>
      </c>
      <c r="C622" t="s">
        <v>17</v>
      </c>
      <c r="D622" s="29">
        <v>414000</v>
      </c>
    </row>
    <row r="623" spans="1:4" x14ac:dyDescent="0.25">
      <c r="A623" t="s">
        <v>505</v>
      </c>
      <c r="B623" t="s">
        <v>13</v>
      </c>
      <c r="C623" t="s">
        <v>17</v>
      </c>
      <c r="D623" s="29">
        <v>414000</v>
      </c>
    </row>
    <row r="624" spans="1:4" x14ac:dyDescent="0.25">
      <c r="A624" t="s">
        <v>729</v>
      </c>
      <c r="B624" t="s">
        <v>30</v>
      </c>
      <c r="C624" t="s">
        <v>22</v>
      </c>
      <c r="D624" s="29">
        <v>414000</v>
      </c>
    </row>
    <row r="625" spans="1:4" x14ac:dyDescent="0.25">
      <c r="A625" t="s">
        <v>850</v>
      </c>
      <c r="B625" t="s">
        <v>34</v>
      </c>
      <c r="C625" t="s">
        <v>17</v>
      </c>
      <c r="D625" s="29">
        <v>414000</v>
      </c>
    </row>
    <row r="626" spans="1:4" x14ac:dyDescent="0.25">
      <c r="A626" t="s">
        <v>851</v>
      </c>
      <c r="B626" t="s">
        <v>34</v>
      </c>
      <c r="C626" t="s">
        <v>16</v>
      </c>
      <c r="D626" s="29">
        <v>420000</v>
      </c>
    </row>
    <row r="627" spans="1:4" x14ac:dyDescent="0.25">
      <c r="A627" t="s">
        <v>706</v>
      </c>
      <c r="B627" t="s">
        <v>29</v>
      </c>
      <c r="C627" t="s">
        <v>17</v>
      </c>
      <c r="D627" s="29">
        <v>2800000</v>
      </c>
    </row>
    <row r="628" spans="1:4" x14ac:dyDescent="0.25">
      <c r="A628" t="s">
        <v>929</v>
      </c>
      <c r="B628" t="s">
        <v>37</v>
      </c>
      <c r="C628" t="s">
        <v>40</v>
      </c>
      <c r="D628" s="29">
        <v>16174974</v>
      </c>
    </row>
    <row r="629" spans="1:4" x14ac:dyDescent="0.25">
      <c r="A629" t="s">
        <v>875</v>
      </c>
      <c r="B629" t="s">
        <v>35</v>
      </c>
      <c r="C629" t="s">
        <v>17</v>
      </c>
      <c r="D629" s="29">
        <v>750000</v>
      </c>
    </row>
    <row r="630" spans="1:4" x14ac:dyDescent="0.25">
      <c r="A630" t="s">
        <v>418</v>
      </c>
      <c r="B630" t="s">
        <v>10</v>
      </c>
      <c r="C630" t="s">
        <v>23</v>
      </c>
      <c r="D630" s="29">
        <v>20000000</v>
      </c>
    </row>
    <row r="631" spans="1:4" x14ac:dyDescent="0.25">
      <c r="A631" t="s">
        <v>334</v>
      </c>
      <c r="B631" t="s">
        <v>7</v>
      </c>
      <c r="C631" t="s">
        <v>22</v>
      </c>
      <c r="D631" s="29">
        <v>1000000</v>
      </c>
    </row>
    <row r="632" spans="1:4" x14ac:dyDescent="0.25">
      <c r="A632" t="s">
        <v>174</v>
      </c>
      <c r="B632" t="s">
        <v>0</v>
      </c>
      <c r="C632" t="s">
        <v>19</v>
      </c>
      <c r="D632" s="29">
        <v>3200000</v>
      </c>
    </row>
    <row r="633" spans="1:4" x14ac:dyDescent="0.25">
      <c r="A633" t="s">
        <v>852</v>
      </c>
      <c r="B633" t="s">
        <v>34</v>
      </c>
      <c r="C633" t="s">
        <v>19</v>
      </c>
      <c r="D633" s="29">
        <v>2500000</v>
      </c>
    </row>
    <row r="634" spans="1:4" x14ac:dyDescent="0.25">
      <c r="A634" t="s">
        <v>818</v>
      </c>
      <c r="B634" t="s">
        <v>33</v>
      </c>
      <c r="C634" t="s">
        <v>21</v>
      </c>
      <c r="D634" s="29">
        <v>6500000</v>
      </c>
    </row>
    <row r="635" spans="1:4" x14ac:dyDescent="0.25">
      <c r="A635" t="s">
        <v>790</v>
      </c>
      <c r="B635" t="s">
        <v>32</v>
      </c>
      <c r="C635" t="s">
        <v>17</v>
      </c>
      <c r="D635" s="29">
        <v>2535000</v>
      </c>
    </row>
    <row r="636" spans="1:4" x14ac:dyDescent="0.25">
      <c r="A636" t="s">
        <v>475</v>
      </c>
      <c r="B636" t="s">
        <v>12</v>
      </c>
      <c r="C636" t="s">
        <v>21</v>
      </c>
      <c r="D636" s="29">
        <v>640000</v>
      </c>
    </row>
    <row r="637" spans="1:4" x14ac:dyDescent="0.25">
      <c r="A637" t="s">
        <v>791</v>
      </c>
      <c r="B637" t="s">
        <v>32</v>
      </c>
      <c r="C637" t="s">
        <v>16</v>
      </c>
      <c r="D637" s="29">
        <v>414000</v>
      </c>
    </row>
    <row r="638" spans="1:4" x14ac:dyDescent="0.25">
      <c r="A638" t="s">
        <v>259</v>
      </c>
      <c r="B638" t="s">
        <v>4</v>
      </c>
      <c r="C638" t="s">
        <v>16</v>
      </c>
      <c r="D638" s="29">
        <v>7750000</v>
      </c>
    </row>
    <row r="639" spans="1:4" x14ac:dyDescent="0.25">
      <c r="A639" t="s">
        <v>760</v>
      </c>
      <c r="B639" t="s">
        <v>31</v>
      </c>
      <c r="C639" t="s">
        <v>17</v>
      </c>
      <c r="D639" s="29">
        <v>414000</v>
      </c>
    </row>
    <row r="640" spans="1:4" x14ac:dyDescent="0.25">
      <c r="A640" t="s">
        <v>819</v>
      </c>
      <c r="B640" t="s">
        <v>33</v>
      </c>
      <c r="C640" t="s">
        <v>22</v>
      </c>
      <c r="D640" s="29">
        <v>1050000</v>
      </c>
    </row>
    <row r="641" spans="1:4" x14ac:dyDescent="0.25">
      <c r="A641" t="s">
        <v>230</v>
      </c>
      <c r="B641" t="s">
        <v>3</v>
      </c>
      <c r="C641" t="s">
        <v>17</v>
      </c>
      <c r="D641" s="29">
        <v>6000000</v>
      </c>
    </row>
    <row r="642" spans="1:4" x14ac:dyDescent="0.25">
      <c r="A642" t="s">
        <v>335</v>
      </c>
      <c r="B642" t="s">
        <v>7</v>
      </c>
      <c r="C642" t="s">
        <v>17</v>
      </c>
      <c r="D642" s="29">
        <v>425000</v>
      </c>
    </row>
    <row r="643" spans="1:4" x14ac:dyDescent="0.25">
      <c r="A643" t="s">
        <v>536</v>
      </c>
      <c r="B643" t="s">
        <v>24</v>
      </c>
      <c r="C643" t="s">
        <v>17</v>
      </c>
      <c r="D643" s="29">
        <v>500000</v>
      </c>
    </row>
    <row r="644" spans="1:4" x14ac:dyDescent="0.25">
      <c r="A644" t="s">
        <v>963</v>
      </c>
      <c r="B644" t="s">
        <v>38</v>
      </c>
      <c r="C644" t="s">
        <v>22</v>
      </c>
      <c r="D644" s="29">
        <v>422300</v>
      </c>
    </row>
    <row r="645" spans="1:4" x14ac:dyDescent="0.25">
      <c r="A645" t="s">
        <v>990</v>
      </c>
      <c r="B645" t="s">
        <v>39</v>
      </c>
      <c r="C645" t="s">
        <v>16</v>
      </c>
      <c r="D645" s="29">
        <v>1050000</v>
      </c>
    </row>
    <row r="646" spans="1:4" x14ac:dyDescent="0.25">
      <c r="A646" t="s">
        <v>930</v>
      </c>
      <c r="B646" t="s">
        <v>37</v>
      </c>
      <c r="C646" t="s">
        <v>19</v>
      </c>
      <c r="D646" s="29">
        <v>5800000</v>
      </c>
    </row>
    <row r="647" spans="1:4" x14ac:dyDescent="0.25">
      <c r="A647" t="s">
        <v>643</v>
      </c>
      <c r="B647" t="s">
        <v>27</v>
      </c>
      <c r="C647" t="s">
        <v>19</v>
      </c>
      <c r="D647" s="29">
        <v>414000</v>
      </c>
    </row>
    <row r="648" spans="1:4" x14ac:dyDescent="0.25">
      <c r="A648" t="s">
        <v>644</v>
      </c>
      <c r="B648" t="s">
        <v>27</v>
      </c>
      <c r="C648" t="s">
        <v>17</v>
      </c>
      <c r="D648" s="29">
        <v>3925000</v>
      </c>
    </row>
    <row r="649" spans="1:4" x14ac:dyDescent="0.25">
      <c r="A649" t="s">
        <v>563</v>
      </c>
      <c r="B649" t="s">
        <v>544</v>
      </c>
      <c r="C649" t="s">
        <v>16</v>
      </c>
      <c r="D649" s="29">
        <v>416000</v>
      </c>
    </row>
    <row r="650" spans="1:4" x14ac:dyDescent="0.25">
      <c r="A650" t="s">
        <v>853</v>
      </c>
      <c r="B650" t="s">
        <v>34</v>
      </c>
      <c r="C650" t="s">
        <v>16</v>
      </c>
      <c r="D650" s="29">
        <v>13000000</v>
      </c>
    </row>
    <row r="651" spans="1:4" x14ac:dyDescent="0.25">
      <c r="A651" t="s">
        <v>476</v>
      </c>
      <c r="B651" t="s">
        <v>12</v>
      </c>
      <c r="C651" t="s">
        <v>16</v>
      </c>
      <c r="D651" s="29">
        <v>459000</v>
      </c>
    </row>
    <row r="652" spans="1:4" x14ac:dyDescent="0.25">
      <c r="A652" t="s">
        <v>931</v>
      </c>
      <c r="B652" t="s">
        <v>37</v>
      </c>
      <c r="C652" t="s">
        <v>23</v>
      </c>
      <c r="D652" s="29">
        <v>426000</v>
      </c>
    </row>
    <row r="653" spans="1:4" x14ac:dyDescent="0.25">
      <c r="A653" t="s">
        <v>585</v>
      </c>
      <c r="B653" t="s">
        <v>25</v>
      </c>
      <c r="C653" t="s">
        <v>17</v>
      </c>
      <c r="D653" s="29">
        <v>427000</v>
      </c>
    </row>
    <row r="654" spans="1:4" x14ac:dyDescent="0.25">
      <c r="A654" t="s">
        <v>363</v>
      </c>
      <c r="B654" t="s">
        <v>8</v>
      </c>
      <c r="C654" t="s">
        <v>17</v>
      </c>
      <c r="D654" s="29">
        <v>431700</v>
      </c>
    </row>
    <row r="655" spans="1:4" x14ac:dyDescent="0.25">
      <c r="A655" t="s">
        <v>876</v>
      </c>
      <c r="B655" t="s">
        <v>35</v>
      </c>
      <c r="C655" t="s">
        <v>17</v>
      </c>
      <c r="D655" s="29">
        <v>431000</v>
      </c>
    </row>
    <row r="656" spans="1:4" x14ac:dyDescent="0.25">
      <c r="A656" t="s">
        <v>477</v>
      </c>
      <c r="B656" t="s">
        <v>12</v>
      </c>
      <c r="C656" t="s">
        <v>17</v>
      </c>
      <c r="D656" s="29">
        <v>414000</v>
      </c>
    </row>
    <row r="657" spans="1:4" x14ac:dyDescent="0.25">
      <c r="A657" t="s">
        <v>203</v>
      </c>
      <c r="B657" t="s">
        <v>2</v>
      </c>
      <c r="C657" t="s">
        <v>16</v>
      </c>
      <c r="D657" s="29">
        <v>7000000</v>
      </c>
    </row>
    <row r="658" spans="1:4" x14ac:dyDescent="0.25">
      <c r="A658" t="s">
        <v>820</v>
      </c>
      <c r="B658" t="s">
        <v>33</v>
      </c>
      <c r="C658" t="s">
        <v>16</v>
      </c>
      <c r="D658" s="29">
        <v>432500</v>
      </c>
    </row>
    <row r="659" spans="1:4" x14ac:dyDescent="0.25">
      <c r="A659" t="s">
        <v>932</v>
      </c>
      <c r="B659" t="s">
        <v>37</v>
      </c>
      <c r="C659" t="s">
        <v>17</v>
      </c>
      <c r="D659" s="29">
        <v>457160</v>
      </c>
    </row>
    <row r="660" spans="1:4" x14ac:dyDescent="0.25">
      <c r="A660" t="s">
        <v>761</v>
      </c>
      <c r="B660" t="s">
        <v>31</v>
      </c>
      <c r="C660" t="s">
        <v>22</v>
      </c>
      <c r="D660" s="29">
        <v>437000</v>
      </c>
    </row>
    <row r="661" spans="1:4" x14ac:dyDescent="0.25">
      <c r="A661" t="s">
        <v>933</v>
      </c>
      <c r="B661" t="s">
        <v>37</v>
      </c>
      <c r="C661" t="s">
        <v>16</v>
      </c>
      <c r="D661" s="29">
        <v>3650000</v>
      </c>
    </row>
    <row r="662" spans="1:4" x14ac:dyDescent="0.25">
      <c r="A662" t="s">
        <v>451</v>
      </c>
      <c r="B662" t="s">
        <v>11</v>
      </c>
      <c r="C662" t="s">
        <v>17</v>
      </c>
      <c r="D662" s="29">
        <v>900000</v>
      </c>
    </row>
    <row r="663" spans="1:4" x14ac:dyDescent="0.25">
      <c r="A663" t="s">
        <v>622</v>
      </c>
      <c r="B663" t="s">
        <v>26</v>
      </c>
      <c r="C663" t="s">
        <v>17</v>
      </c>
      <c r="D663" s="29">
        <v>3000000</v>
      </c>
    </row>
    <row r="664" spans="1:4" x14ac:dyDescent="0.25">
      <c r="A664" t="s">
        <v>792</v>
      </c>
      <c r="B664" t="s">
        <v>32</v>
      </c>
      <c r="C664" t="s">
        <v>19</v>
      </c>
      <c r="D664" s="29">
        <v>439900</v>
      </c>
    </row>
    <row r="665" spans="1:4" x14ac:dyDescent="0.25">
      <c r="A665" t="s">
        <v>231</v>
      </c>
      <c r="B665" t="s">
        <v>3</v>
      </c>
      <c r="C665" t="s">
        <v>16</v>
      </c>
      <c r="D665" s="29">
        <v>10600000</v>
      </c>
    </row>
    <row r="666" spans="1:4" x14ac:dyDescent="0.25">
      <c r="A666" t="s">
        <v>336</v>
      </c>
      <c r="B666" t="s">
        <v>7</v>
      </c>
      <c r="C666" t="s">
        <v>17</v>
      </c>
      <c r="D666" s="29">
        <v>1725000</v>
      </c>
    </row>
    <row r="667" spans="1:4" x14ac:dyDescent="0.25">
      <c r="A667" t="s">
        <v>877</v>
      </c>
      <c r="B667" t="s">
        <v>35</v>
      </c>
      <c r="C667" t="s">
        <v>21</v>
      </c>
      <c r="D667" s="29">
        <v>750000</v>
      </c>
    </row>
    <row r="668" spans="1:4" x14ac:dyDescent="0.25">
      <c r="A668" t="s">
        <v>675</v>
      </c>
      <c r="B668" t="s">
        <v>28</v>
      </c>
      <c r="C668" t="s">
        <v>16</v>
      </c>
      <c r="D668" s="29">
        <v>9100000</v>
      </c>
    </row>
    <row r="669" spans="1:4" x14ac:dyDescent="0.25">
      <c r="A669" t="s">
        <v>586</v>
      </c>
      <c r="B669" t="s">
        <v>25</v>
      </c>
      <c r="C669" t="s">
        <v>16</v>
      </c>
      <c r="D669" s="29">
        <v>471500</v>
      </c>
    </row>
    <row r="670" spans="1:4" x14ac:dyDescent="0.25">
      <c r="A670" t="s">
        <v>964</v>
      </c>
      <c r="B670" t="s">
        <v>38</v>
      </c>
      <c r="C670" t="s">
        <v>17</v>
      </c>
      <c r="D670" s="29">
        <v>3000000</v>
      </c>
    </row>
    <row r="671" spans="1:4" x14ac:dyDescent="0.25">
      <c r="A671" t="s">
        <v>934</v>
      </c>
      <c r="B671" t="s">
        <v>37</v>
      </c>
      <c r="C671" t="s">
        <v>17</v>
      </c>
      <c r="D671" s="29">
        <v>415000</v>
      </c>
    </row>
    <row r="672" spans="1:4" x14ac:dyDescent="0.25">
      <c r="A672" t="s">
        <v>564</v>
      </c>
      <c r="B672" t="s">
        <v>544</v>
      </c>
      <c r="C672" t="s">
        <v>22</v>
      </c>
      <c r="D672" s="29">
        <v>2500000</v>
      </c>
    </row>
    <row r="673" spans="1:4" x14ac:dyDescent="0.25">
      <c r="A673" t="s">
        <v>306</v>
      </c>
      <c r="B673" t="s">
        <v>6</v>
      </c>
      <c r="C673" t="s">
        <v>21</v>
      </c>
      <c r="D673" s="29">
        <v>1750000</v>
      </c>
    </row>
    <row r="674" spans="1:4" x14ac:dyDescent="0.25">
      <c r="A674" t="s">
        <v>364</v>
      </c>
      <c r="B674" t="s">
        <v>8</v>
      </c>
      <c r="C674" t="s">
        <v>22</v>
      </c>
      <c r="D674" s="29">
        <v>1000000</v>
      </c>
    </row>
    <row r="675" spans="1:4" x14ac:dyDescent="0.25">
      <c r="A675" t="s">
        <v>793</v>
      </c>
      <c r="B675" t="s">
        <v>32</v>
      </c>
      <c r="C675" t="s">
        <v>22</v>
      </c>
      <c r="D675" s="29">
        <v>4000000</v>
      </c>
    </row>
    <row r="676" spans="1:4" x14ac:dyDescent="0.25">
      <c r="A676" t="s">
        <v>821</v>
      </c>
      <c r="B676" t="s">
        <v>33</v>
      </c>
      <c r="C676" t="s">
        <v>21</v>
      </c>
      <c r="D676" s="29">
        <v>500000</v>
      </c>
    </row>
    <row r="677" spans="1:4" x14ac:dyDescent="0.25">
      <c r="A677" t="s">
        <v>822</v>
      </c>
      <c r="B677" t="s">
        <v>33</v>
      </c>
      <c r="C677" t="s">
        <v>16</v>
      </c>
      <c r="D677" s="29">
        <v>1000000</v>
      </c>
    </row>
    <row r="678" spans="1:4" x14ac:dyDescent="0.25">
      <c r="A678" t="s">
        <v>794</v>
      </c>
      <c r="B678" t="s">
        <v>32</v>
      </c>
      <c r="C678" t="s">
        <v>17</v>
      </c>
      <c r="D678" s="29">
        <v>625000</v>
      </c>
    </row>
    <row r="679" spans="1:4" x14ac:dyDescent="0.25">
      <c r="A679" t="s">
        <v>337</v>
      </c>
      <c r="B679" t="s">
        <v>7</v>
      </c>
      <c r="C679" t="s">
        <v>18</v>
      </c>
      <c r="D679" s="29">
        <v>437500</v>
      </c>
    </row>
    <row r="680" spans="1:4" x14ac:dyDescent="0.25">
      <c r="A680" t="s">
        <v>307</v>
      </c>
      <c r="B680" t="s">
        <v>6</v>
      </c>
      <c r="C680" t="s">
        <v>23</v>
      </c>
      <c r="D680" s="29">
        <v>12000000</v>
      </c>
    </row>
    <row r="681" spans="1:4" x14ac:dyDescent="0.25">
      <c r="A681" t="s">
        <v>762</v>
      </c>
      <c r="B681" t="s">
        <v>31</v>
      </c>
      <c r="C681" t="s">
        <v>17</v>
      </c>
      <c r="D681" s="29">
        <v>6250000</v>
      </c>
    </row>
    <row r="682" spans="1:4" x14ac:dyDescent="0.25">
      <c r="A682" t="s">
        <v>763</v>
      </c>
      <c r="B682" t="s">
        <v>31</v>
      </c>
      <c r="C682" t="s">
        <v>21</v>
      </c>
      <c r="D682" s="29">
        <v>2050000</v>
      </c>
    </row>
    <row r="683" spans="1:4" x14ac:dyDescent="0.25">
      <c r="A683" t="s">
        <v>645</v>
      </c>
      <c r="B683" t="s">
        <v>27</v>
      </c>
      <c r="C683" t="s">
        <v>17</v>
      </c>
      <c r="D683" s="29">
        <v>414000</v>
      </c>
    </row>
    <row r="684" spans="1:4" x14ac:dyDescent="0.25">
      <c r="A684" t="s">
        <v>676</v>
      </c>
      <c r="B684" t="s">
        <v>28</v>
      </c>
      <c r="C684" t="s">
        <v>17</v>
      </c>
      <c r="D684" s="29">
        <v>3750000</v>
      </c>
    </row>
    <row r="685" spans="1:4" x14ac:dyDescent="0.25">
      <c r="A685" t="s">
        <v>935</v>
      </c>
      <c r="B685" t="s">
        <v>37</v>
      </c>
      <c r="C685" t="s">
        <v>16</v>
      </c>
      <c r="D685" s="29">
        <v>416000</v>
      </c>
    </row>
    <row r="686" spans="1:4" x14ac:dyDescent="0.25">
      <c r="A686" t="s">
        <v>730</v>
      </c>
      <c r="B686" t="s">
        <v>30</v>
      </c>
      <c r="C686" t="s">
        <v>22</v>
      </c>
      <c r="D686" s="29">
        <v>600000</v>
      </c>
    </row>
    <row r="687" spans="1:4" x14ac:dyDescent="0.25">
      <c r="A687" t="s">
        <v>506</v>
      </c>
      <c r="B687" t="s">
        <v>13</v>
      </c>
      <c r="C687" t="s">
        <v>16</v>
      </c>
      <c r="D687" s="29">
        <v>414000</v>
      </c>
    </row>
    <row r="688" spans="1:4" x14ac:dyDescent="0.25">
      <c r="A688" t="s">
        <v>204</v>
      </c>
      <c r="B688" t="s">
        <v>2</v>
      </c>
      <c r="C688" t="s">
        <v>17</v>
      </c>
      <c r="D688" s="29">
        <v>2000000</v>
      </c>
    </row>
    <row r="689" spans="1:4" x14ac:dyDescent="0.25">
      <c r="A689" t="s">
        <v>419</v>
      </c>
      <c r="B689" t="s">
        <v>10</v>
      </c>
      <c r="C689" t="s">
        <v>17</v>
      </c>
      <c r="D689" s="29">
        <v>440000</v>
      </c>
    </row>
    <row r="690" spans="1:4" x14ac:dyDescent="0.25">
      <c r="A690" t="s">
        <v>677</v>
      </c>
      <c r="B690" t="s">
        <v>28</v>
      </c>
      <c r="C690" t="s">
        <v>17</v>
      </c>
      <c r="D690" s="29">
        <v>2700000</v>
      </c>
    </row>
    <row r="691" spans="1:4" x14ac:dyDescent="0.25">
      <c r="A691" t="s">
        <v>308</v>
      </c>
      <c r="B691" t="s">
        <v>6</v>
      </c>
      <c r="C691" t="s">
        <v>17</v>
      </c>
      <c r="D691" s="29">
        <v>500000</v>
      </c>
    </row>
    <row r="692" spans="1:4" x14ac:dyDescent="0.25">
      <c r="A692" t="s">
        <v>731</v>
      </c>
      <c r="B692" t="s">
        <v>30</v>
      </c>
      <c r="C692" t="s">
        <v>21</v>
      </c>
      <c r="D692" s="29">
        <v>5416666</v>
      </c>
    </row>
    <row r="693" spans="1:4" x14ac:dyDescent="0.25">
      <c r="A693" t="s">
        <v>587</v>
      </c>
      <c r="B693" t="s">
        <v>25</v>
      </c>
      <c r="C693" t="s">
        <v>23</v>
      </c>
      <c r="D693" s="29">
        <v>15500000</v>
      </c>
    </row>
    <row r="694" spans="1:4" x14ac:dyDescent="0.25">
      <c r="A694" t="s">
        <v>646</v>
      </c>
      <c r="B694" t="s">
        <v>27</v>
      </c>
      <c r="C694" t="s">
        <v>17</v>
      </c>
      <c r="D694" s="29">
        <v>2750000</v>
      </c>
    </row>
    <row r="695" spans="1:4" x14ac:dyDescent="0.25">
      <c r="A695" t="s">
        <v>392</v>
      </c>
      <c r="B695" t="s">
        <v>9</v>
      </c>
      <c r="C695" t="s">
        <v>17</v>
      </c>
      <c r="D695" s="29">
        <v>3775000</v>
      </c>
    </row>
    <row r="696" spans="1:4" x14ac:dyDescent="0.25">
      <c r="A696" t="s">
        <v>537</v>
      </c>
      <c r="B696" t="s">
        <v>24</v>
      </c>
      <c r="C696" t="s">
        <v>18</v>
      </c>
      <c r="D696" s="29">
        <v>13000000</v>
      </c>
    </row>
    <row r="697" spans="1:4" x14ac:dyDescent="0.25">
      <c r="A697" t="s">
        <v>365</v>
      </c>
      <c r="B697" t="s">
        <v>8</v>
      </c>
      <c r="C697" t="s">
        <v>17</v>
      </c>
      <c r="D697" s="29">
        <v>1330000</v>
      </c>
    </row>
    <row r="698" spans="1:4" x14ac:dyDescent="0.25">
      <c r="A698" t="s">
        <v>678</v>
      </c>
      <c r="B698" t="s">
        <v>28</v>
      </c>
      <c r="C698" t="s">
        <v>17</v>
      </c>
      <c r="D698" s="29">
        <v>10000000</v>
      </c>
    </row>
    <row r="699" spans="1:4" x14ac:dyDescent="0.25">
      <c r="A699" t="s">
        <v>965</v>
      </c>
      <c r="B699" t="s">
        <v>38</v>
      </c>
      <c r="C699" t="s">
        <v>16</v>
      </c>
      <c r="D699" s="29">
        <v>2500000</v>
      </c>
    </row>
    <row r="700" spans="1:4" x14ac:dyDescent="0.25">
      <c r="A700" t="s">
        <v>309</v>
      </c>
      <c r="B700" t="s">
        <v>6</v>
      </c>
      <c r="C700" t="s">
        <v>19</v>
      </c>
      <c r="D700" s="29">
        <v>1200000</v>
      </c>
    </row>
    <row r="701" spans="1:4" x14ac:dyDescent="0.25">
      <c r="A701" t="s">
        <v>338</v>
      </c>
      <c r="B701" t="s">
        <v>7</v>
      </c>
      <c r="C701" t="s">
        <v>19</v>
      </c>
      <c r="D701" s="29">
        <v>2947318</v>
      </c>
    </row>
    <row r="702" spans="1:4" x14ac:dyDescent="0.25">
      <c r="A702" t="s">
        <v>310</v>
      </c>
      <c r="B702" t="s">
        <v>6</v>
      </c>
      <c r="C702" t="s">
        <v>17</v>
      </c>
      <c r="D702" s="29">
        <v>1600000</v>
      </c>
    </row>
    <row r="703" spans="1:4" x14ac:dyDescent="0.25">
      <c r="A703" t="s">
        <v>823</v>
      </c>
      <c r="B703" t="s">
        <v>33</v>
      </c>
      <c r="C703" t="s">
        <v>17</v>
      </c>
      <c r="D703" s="29">
        <v>1650000</v>
      </c>
    </row>
    <row r="704" spans="1:4" x14ac:dyDescent="0.25">
      <c r="A704" t="s">
        <v>420</v>
      </c>
      <c r="B704" t="s">
        <v>10</v>
      </c>
      <c r="C704" t="s">
        <v>18</v>
      </c>
      <c r="D704" s="29">
        <v>1350000</v>
      </c>
    </row>
    <row r="705" spans="1:4" x14ac:dyDescent="0.25">
      <c r="A705" t="s">
        <v>565</v>
      </c>
      <c r="B705" t="s">
        <v>544</v>
      </c>
      <c r="C705" t="s">
        <v>17</v>
      </c>
      <c r="D705" s="29">
        <v>1000000</v>
      </c>
    </row>
    <row r="706" spans="1:4" x14ac:dyDescent="0.25">
      <c r="A706" t="s">
        <v>280</v>
      </c>
      <c r="B706" t="s">
        <v>5</v>
      </c>
      <c r="C706" t="s">
        <v>17</v>
      </c>
      <c r="D706" s="29">
        <v>475000</v>
      </c>
    </row>
    <row r="707" spans="1:4" x14ac:dyDescent="0.25">
      <c r="A707" t="s">
        <v>588</v>
      </c>
      <c r="B707" t="s">
        <v>25</v>
      </c>
      <c r="C707" t="s">
        <v>17</v>
      </c>
      <c r="D707" s="29">
        <v>9500000</v>
      </c>
    </row>
    <row r="708" spans="1:4" x14ac:dyDescent="0.25">
      <c r="A708" t="s">
        <v>732</v>
      </c>
      <c r="B708" t="s">
        <v>30</v>
      </c>
      <c r="C708" t="s">
        <v>16</v>
      </c>
      <c r="D708" s="29">
        <v>12166666</v>
      </c>
    </row>
    <row r="709" spans="1:4" x14ac:dyDescent="0.25">
      <c r="A709" t="s">
        <v>281</v>
      </c>
      <c r="B709" t="s">
        <v>5</v>
      </c>
      <c r="C709" t="s">
        <v>16</v>
      </c>
      <c r="D709" s="29">
        <v>900000</v>
      </c>
    </row>
    <row r="710" spans="1:4" x14ac:dyDescent="0.25">
      <c r="A710" t="s">
        <v>679</v>
      </c>
      <c r="B710" t="s">
        <v>28</v>
      </c>
      <c r="C710" t="s">
        <v>22</v>
      </c>
      <c r="D710" s="29">
        <v>414000</v>
      </c>
    </row>
    <row r="711" spans="1:4" x14ac:dyDescent="0.25">
      <c r="A711" t="s">
        <v>507</v>
      </c>
      <c r="B711" t="s">
        <v>13</v>
      </c>
      <c r="C711" t="s">
        <v>16</v>
      </c>
      <c r="D711" s="29">
        <v>775000</v>
      </c>
    </row>
    <row r="712" spans="1:4" x14ac:dyDescent="0.25">
      <c r="A712" t="s">
        <v>906</v>
      </c>
      <c r="B712" t="s">
        <v>36</v>
      </c>
      <c r="C712" t="s">
        <v>18</v>
      </c>
      <c r="D712" s="29">
        <v>425400</v>
      </c>
    </row>
    <row r="713" spans="1:4" x14ac:dyDescent="0.25">
      <c r="A713" t="s">
        <v>707</v>
      </c>
      <c r="B713" t="s">
        <v>29</v>
      </c>
      <c r="C713" t="s">
        <v>17</v>
      </c>
      <c r="D713" s="29">
        <v>1500000</v>
      </c>
    </row>
    <row r="714" spans="1:4" x14ac:dyDescent="0.25">
      <c r="A714" t="s">
        <v>508</v>
      </c>
      <c r="B714" t="s">
        <v>13</v>
      </c>
      <c r="C714" t="s">
        <v>17</v>
      </c>
      <c r="D714" s="29">
        <v>418000</v>
      </c>
    </row>
    <row r="715" spans="1:4" x14ac:dyDescent="0.25">
      <c r="A715" t="s">
        <v>991</v>
      </c>
      <c r="B715" t="s">
        <v>39</v>
      </c>
      <c r="C715" t="s">
        <v>16</v>
      </c>
      <c r="D715" s="29">
        <v>1500000</v>
      </c>
    </row>
    <row r="716" spans="1:4" x14ac:dyDescent="0.25">
      <c r="A716" t="s">
        <v>421</v>
      </c>
      <c r="B716" t="s">
        <v>10</v>
      </c>
      <c r="C716" t="s">
        <v>17</v>
      </c>
      <c r="D716" s="29">
        <v>1536000</v>
      </c>
    </row>
    <row r="717" spans="1:4" x14ac:dyDescent="0.25">
      <c r="A717" t="s">
        <v>589</v>
      </c>
      <c r="B717" t="s">
        <v>25</v>
      </c>
      <c r="C717" t="s">
        <v>22</v>
      </c>
      <c r="D717" s="29">
        <v>4500000</v>
      </c>
    </row>
    <row r="718" spans="1:4" x14ac:dyDescent="0.25">
      <c r="A718" t="s">
        <v>566</v>
      </c>
      <c r="B718" t="s">
        <v>544</v>
      </c>
      <c r="C718" t="s">
        <v>17</v>
      </c>
      <c r="D718" s="29">
        <v>6000000</v>
      </c>
    </row>
    <row r="719" spans="1:4" x14ac:dyDescent="0.25">
      <c r="A719" t="s">
        <v>966</v>
      </c>
      <c r="B719" t="s">
        <v>38</v>
      </c>
      <c r="C719" t="s">
        <v>17</v>
      </c>
      <c r="D719" s="29">
        <v>1000000</v>
      </c>
    </row>
    <row r="720" spans="1:4" x14ac:dyDescent="0.25">
      <c r="A720" t="s">
        <v>795</v>
      </c>
      <c r="B720" t="s">
        <v>32</v>
      </c>
      <c r="C720" t="s">
        <v>19</v>
      </c>
      <c r="D720" s="29">
        <v>421700</v>
      </c>
    </row>
    <row r="721" spans="1:4" x14ac:dyDescent="0.25">
      <c r="A721" t="s">
        <v>232</v>
      </c>
      <c r="B721" t="s">
        <v>3</v>
      </c>
      <c r="C721" t="s">
        <v>40</v>
      </c>
      <c r="D721" s="29">
        <v>421500</v>
      </c>
    </row>
    <row r="722" spans="1:4" x14ac:dyDescent="0.25">
      <c r="A722" t="s">
        <v>647</v>
      </c>
      <c r="B722" t="s">
        <v>27</v>
      </c>
      <c r="C722" t="s">
        <v>17</v>
      </c>
      <c r="D722" s="29">
        <v>433500</v>
      </c>
    </row>
    <row r="723" spans="1:4" x14ac:dyDescent="0.25">
      <c r="A723" t="s">
        <v>680</v>
      </c>
      <c r="B723" t="s">
        <v>28</v>
      </c>
      <c r="C723" t="s">
        <v>22</v>
      </c>
      <c r="D723" s="29">
        <v>10000000</v>
      </c>
    </row>
    <row r="724" spans="1:4" x14ac:dyDescent="0.25">
      <c r="A724" t="s">
        <v>478</v>
      </c>
      <c r="B724" t="s">
        <v>12</v>
      </c>
      <c r="C724" t="s">
        <v>17</v>
      </c>
      <c r="D724" s="29">
        <v>1550000</v>
      </c>
    </row>
    <row r="725" spans="1:4" x14ac:dyDescent="0.25">
      <c r="A725" t="s">
        <v>538</v>
      </c>
      <c r="B725" t="s">
        <v>24</v>
      </c>
      <c r="C725" t="s">
        <v>19</v>
      </c>
      <c r="D725" s="29">
        <v>3250000</v>
      </c>
    </row>
    <row r="726" spans="1:4" x14ac:dyDescent="0.25">
      <c r="A726" t="s">
        <v>764</v>
      </c>
      <c r="B726" t="s">
        <v>31</v>
      </c>
      <c r="C726" t="s">
        <v>18</v>
      </c>
      <c r="D726" s="29">
        <v>1850000</v>
      </c>
    </row>
    <row r="727" spans="1:4" x14ac:dyDescent="0.25">
      <c r="A727" t="s">
        <v>733</v>
      </c>
      <c r="B727" t="s">
        <v>30</v>
      </c>
      <c r="C727" t="s">
        <v>23</v>
      </c>
      <c r="D727" s="29">
        <v>1600000</v>
      </c>
    </row>
    <row r="728" spans="1:4" x14ac:dyDescent="0.25">
      <c r="A728" t="s">
        <v>765</v>
      </c>
      <c r="B728" t="s">
        <v>31</v>
      </c>
      <c r="C728" t="s">
        <v>17</v>
      </c>
      <c r="D728" s="29">
        <v>2025000</v>
      </c>
    </row>
    <row r="729" spans="1:4" x14ac:dyDescent="0.25">
      <c r="A729" t="s">
        <v>734</v>
      </c>
      <c r="B729" t="s">
        <v>30</v>
      </c>
      <c r="C729" t="s">
        <v>17</v>
      </c>
      <c r="D729" s="29">
        <v>20000000</v>
      </c>
    </row>
    <row r="730" spans="1:4" x14ac:dyDescent="0.25">
      <c r="A730" t="s">
        <v>735</v>
      </c>
      <c r="B730" t="s">
        <v>30</v>
      </c>
      <c r="C730" t="s">
        <v>17</v>
      </c>
      <c r="D730" s="29">
        <v>16000000</v>
      </c>
    </row>
    <row r="731" spans="1:4" x14ac:dyDescent="0.25">
      <c r="A731" t="s">
        <v>175</v>
      </c>
      <c r="B731" t="s">
        <v>0</v>
      </c>
      <c r="C731" t="s">
        <v>23</v>
      </c>
      <c r="D731" s="29">
        <v>1000000</v>
      </c>
    </row>
    <row r="732" spans="1:4" x14ac:dyDescent="0.25">
      <c r="A732" t="s">
        <v>681</v>
      </c>
      <c r="B732" t="s">
        <v>28</v>
      </c>
      <c r="C732" t="s">
        <v>19</v>
      </c>
      <c r="D732" s="29">
        <v>4000000</v>
      </c>
    </row>
    <row r="733" spans="1:4" x14ac:dyDescent="0.25">
      <c r="A733" t="s">
        <v>590</v>
      </c>
      <c r="B733" t="s">
        <v>25</v>
      </c>
      <c r="C733" t="s">
        <v>16</v>
      </c>
      <c r="D733" s="29">
        <v>4287500</v>
      </c>
    </row>
    <row r="734" spans="1:4" x14ac:dyDescent="0.25">
      <c r="A734" t="s">
        <v>282</v>
      </c>
      <c r="B734" t="s">
        <v>5</v>
      </c>
      <c r="C734" t="s">
        <v>17</v>
      </c>
      <c r="D734" s="29">
        <v>13500000</v>
      </c>
    </row>
    <row r="735" spans="1:4" x14ac:dyDescent="0.25">
      <c r="A735" t="s">
        <v>766</v>
      </c>
      <c r="B735" t="s">
        <v>31</v>
      </c>
      <c r="C735" t="s">
        <v>19</v>
      </c>
      <c r="D735" s="29">
        <v>5200000</v>
      </c>
    </row>
    <row r="736" spans="1:4" x14ac:dyDescent="0.25">
      <c r="A736" t="s">
        <v>878</v>
      </c>
      <c r="B736" t="s">
        <v>35</v>
      </c>
      <c r="C736" t="s">
        <v>17</v>
      </c>
      <c r="D736" s="29">
        <v>3250000</v>
      </c>
    </row>
    <row r="737" spans="1:4" x14ac:dyDescent="0.25">
      <c r="A737" t="s">
        <v>339</v>
      </c>
      <c r="B737" t="s">
        <v>7</v>
      </c>
      <c r="C737" t="s">
        <v>19</v>
      </c>
      <c r="D737" s="29">
        <v>550000</v>
      </c>
    </row>
    <row r="738" spans="1:4" x14ac:dyDescent="0.25">
      <c r="A738" t="s">
        <v>736</v>
      </c>
      <c r="B738" t="s">
        <v>30</v>
      </c>
      <c r="C738" t="s">
        <v>23</v>
      </c>
      <c r="D738" s="29">
        <v>20000000</v>
      </c>
    </row>
    <row r="739" spans="1:4" x14ac:dyDescent="0.25">
      <c r="A739" t="s">
        <v>854</v>
      </c>
      <c r="B739" t="s">
        <v>34</v>
      </c>
      <c r="C739" t="s">
        <v>16</v>
      </c>
      <c r="D739" s="29">
        <v>525000</v>
      </c>
    </row>
    <row r="740" spans="1:4" x14ac:dyDescent="0.25">
      <c r="A740" t="s">
        <v>796</v>
      </c>
      <c r="B740" t="s">
        <v>32</v>
      </c>
      <c r="C740" t="s">
        <v>16</v>
      </c>
      <c r="D740" s="29">
        <v>6775000</v>
      </c>
    </row>
    <row r="741" spans="1:4" x14ac:dyDescent="0.25">
      <c r="A741" t="s">
        <v>737</v>
      </c>
      <c r="B741" t="s">
        <v>30</v>
      </c>
      <c r="C741" t="s">
        <v>17</v>
      </c>
      <c r="D741" s="29">
        <v>4833333</v>
      </c>
    </row>
    <row r="742" spans="1:4" x14ac:dyDescent="0.25">
      <c r="A742" t="s">
        <v>422</v>
      </c>
      <c r="B742" t="s">
        <v>10</v>
      </c>
      <c r="C742" t="s">
        <v>17</v>
      </c>
      <c r="D742" s="29">
        <v>430000</v>
      </c>
    </row>
    <row r="743" spans="1:4" x14ac:dyDescent="0.25">
      <c r="A743" t="s">
        <v>423</v>
      </c>
      <c r="B743" t="s">
        <v>10</v>
      </c>
      <c r="C743" t="s">
        <v>16</v>
      </c>
      <c r="D743" s="29">
        <v>1300000</v>
      </c>
    </row>
    <row r="744" spans="1:4" x14ac:dyDescent="0.25">
      <c r="A744" t="s">
        <v>176</v>
      </c>
      <c r="B744" t="s">
        <v>0</v>
      </c>
      <c r="C744" t="s">
        <v>22</v>
      </c>
      <c r="D744" s="29">
        <v>423500</v>
      </c>
    </row>
    <row r="745" spans="1:4" x14ac:dyDescent="0.25">
      <c r="A745" t="s">
        <v>452</v>
      </c>
      <c r="B745" t="s">
        <v>11</v>
      </c>
      <c r="C745" t="s">
        <v>17</v>
      </c>
      <c r="D745" s="29">
        <v>725000</v>
      </c>
    </row>
    <row r="746" spans="1:4" x14ac:dyDescent="0.25">
      <c r="A746" t="s">
        <v>393</v>
      </c>
      <c r="B746" t="s">
        <v>9</v>
      </c>
      <c r="C746" t="s">
        <v>16</v>
      </c>
      <c r="D746" s="29">
        <v>1950000</v>
      </c>
    </row>
    <row r="747" spans="1:4" x14ac:dyDescent="0.25">
      <c r="A747" t="s">
        <v>708</v>
      </c>
      <c r="B747" t="s">
        <v>29</v>
      </c>
      <c r="C747" t="s">
        <v>16</v>
      </c>
      <c r="D747" s="29">
        <v>1400000</v>
      </c>
    </row>
    <row r="748" spans="1:4" x14ac:dyDescent="0.25">
      <c r="A748" t="s">
        <v>879</v>
      </c>
      <c r="B748" t="s">
        <v>35</v>
      </c>
      <c r="C748" t="s">
        <v>18</v>
      </c>
      <c r="D748" s="29">
        <v>3300000</v>
      </c>
    </row>
    <row r="749" spans="1:4" x14ac:dyDescent="0.25">
      <c r="A749" t="s">
        <v>567</v>
      </c>
      <c r="B749" t="s">
        <v>544</v>
      </c>
      <c r="C749" t="s">
        <v>17</v>
      </c>
      <c r="D749" s="29">
        <v>414000</v>
      </c>
    </row>
    <row r="750" spans="1:4" x14ac:dyDescent="0.25">
      <c r="A750" t="s">
        <v>992</v>
      </c>
      <c r="B750" t="s">
        <v>39</v>
      </c>
      <c r="C750" t="s">
        <v>21</v>
      </c>
      <c r="D750" s="29">
        <v>9025000</v>
      </c>
    </row>
    <row r="751" spans="1:4" x14ac:dyDescent="0.25">
      <c r="A751" t="s">
        <v>907</v>
      </c>
      <c r="B751" t="s">
        <v>36</v>
      </c>
      <c r="C751" t="s">
        <v>16</v>
      </c>
      <c r="D751" s="29">
        <v>418300</v>
      </c>
    </row>
    <row r="752" spans="1:4" x14ac:dyDescent="0.25">
      <c r="A752" t="s">
        <v>340</v>
      </c>
      <c r="B752" t="s">
        <v>7</v>
      </c>
      <c r="C752" t="s">
        <v>17</v>
      </c>
      <c r="D752" s="29">
        <v>414000</v>
      </c>
    </row>
    <row r="753" spans="1:4" x14ac:dyDescent="0.25">
      <c r="A753" t="s">
        <v>797</v>
      </c>
      <c r="B753" t="s">
        <v>32</v>
      </c>
      <c r="C753" t="s">
        <v>17</v>
      </c>
      <c r="D753" s="29">
        <v>414240</v>
      </c>
    </row>
    <row r="754" spans="1:4" x14ac:dyDescent="0.25">
      <c r="A754" t="s">
        <v>177</v>
      </c>
      <c r="B754" t="s">
        <v>0</v>
      </c>
      <c r="C754" t="s">
        <v>17</v>
      </c>
      <c r="D754" s="29">
        <v>417000</v>
      </c>
    </row>
    <row r="755" spans="1:4" x14ac:dyDescent="0.25">
      <c r="A755" t="s">
        <v>824</v>
      </c>
      <c r="B755" t="s">
        <v>33</v>
      </c>
      <c r="C755" t="s">
        <v>17</v>
      </c>
      <c r="D755" s="29">
        <v>1300000</v>
      </c>
    </row>
    <row r="756" spans="1:4" x14ac:dyDescent="0.25">
      <c r="A756" t="s">
        <v>623</v>
      </c>
      <c r="B756" t="s">
        <v>26</v>
      </c>
      <c r="C756" t="s">
        <v>17</v>
      </c>
      <c r="D756" s="29">
        <v>5000000</v>
      </c>
    </row>
    <row r="757" spans="1:4" x14ac:dyDescent="0.25">
      <c r="A757" t="s">
        <v>568</v>
      </c>
      <c r="B757" t="s">
        <v>544</v>
      </c>
      <c r="C757" t="s">
        <v>16</v>
      </c>
      <c r="D757" s="29">
        <v>414000</v>
      </c>
    </row>
    <row r="758" spans="1:4" x14ac:dyDescent="0.25">
      <c r="A758" t="s">
        <v>509</v>
      </c>
      <c r="B758" t="s">
        <v>13</v>
      </c>
      <c r="C758" t="s">
        <v>17</v>
      </c>
      <c r="D758" s="29">
        <v>5000000</v>
      </c>
    </row>
    <row r="759" spans="1:4" x14ac:dyDescent="0.25">
      <c r="A759" t="s">
        <v>936</v>
      </c>
      <c r="B759" t="s">
        <v>37</v>
      </c>
      <c r="C759" t="s">
        <v>17</v>
      </c>
      <c r="D759" s="29">
        <v>4400000</v>
      </c>
    </row>
    <row r="760" spans="1:4" x14ac:dyDescent="0.25">
      <c r="A760" t="s">
        <v>648</v>
      </c>
      <c r="B760" t="s">
        <v>27</v>
      </c>
      <c r="C760" t="s">
        <v>16</v>
      </c>
      <c r="D760" s="29">
        <v>1100000</v>
      </c>
    </row>
    <row r="761" spans="1:4" x14ac:dyDescent="0.25">
      <c r="A761" t="s">
        <v>510</v>
      </c>
      <c r="B761" t="s">
        <v>13</v>
      </c>
      <c r="C761" t="s">
        <v>17</v>
      </c>
      <c r="D761" s="29">
        <v>12000000</v>
      </c>
    </row>
    <row r="762" spans="1:4" x14ac:dyDescent="0.25">
      <c r="A762" t="s">
        <v>205</v>
      </c>
      <c r="B762" t="s">
        <v>2</v>
      </c>
      <c r="C762" t="s">
        <v>17</v>
      </c>
      <c r="D762" s="29">
        <v>5500000</v>
      </c>
    </row>
    <row r="763" spans="1:4" x14ac:dyDescent="0.25">
      <c r="A763" t="s">
        <v>767</v>
      </c>
      <c r="B763" t="s">
        <v>31</v>
      </c>
      <c r="C763" t="s">
        <v>17</v>
      </c>
      <c r="D763" s="29">
        <v>450000</v>
      </c>
    </row>
    <row r="764" spans="1:4" x14ac:dyDescent="0.25">
      <c r="A764" t="s">
        <v>341</v>
      </c>
      <c r="B764" t="s">
        <v>7</v>
      </c>
      <c r="C764" t="s">
        <v>21</v>
      </c>
      <c r="D764" s="29">
        <v>8166666</v>
      </c>
    </row>
    <row r="765" spans="1:4" x14ac:dyDescent="0.25">
      <c r="A765" t="s">
        <v>993</v>
      </c>
      <c r="B765" t="s">
        <v>39</v>
      </c>
      <c r="C765" t="s">
        <v>17</v>
      </c>
      <c r="D765" s="29">
        <v>1350000</v>
      </c>
    </row>
    <row r="766" spans="1:4" x14ac:dyDescent="0.25">
      <c r="A766" t="s">
        <v>591</v>
      </c>
      <c r="B766" t="s">
        <v>25</v>
      </c>
      <c r="C766" t="s">
        <v>17</v>
      </c>
      <c r="D766" s="29">
        <v>875000</v>
      </c>
    </row>
    <row r="767" spans="1:4" x14ac:dyDescent="0.25">
      <c r="A767" t="s">
        <v>908</v>
      </c>
      <c r="B767" t="s">
        <v>36</v>
      </c>
      <c r="C767" t="s">
        <v>40</v>
      </c>
      <c r="D767" s="29">
        <v>428600</v>
      </c>
    </row>
    <row r="768" spans="1:4" x14ac:dyDescent="0.25">
      <c r="A768" t="s">
        <v>283</v>
      </c>
      <c r="B768" t="s">
        <v>5</v>
      </c>
      <c r="C768" t="s">
        <v>17</v>
      </c>
      <c r="D768" s="29">
        <v>1600000</v>
      </c>
    </row>
    <row r="769" spans="1:4" x14ac:dyDescent="0.25">
      <c r="A769" t="s">
        <v>479</v>
      </c>
      <c r="B769" t="s">
        <v>12</v>
      </c>
      <c r="C769" t="s">
        <v>17</v>
      </c>
      <c r="D769" s="29">
        <v>420500</v>
      </c>
    </row>
    <row r="770" spans="1:4" x14ac:dyDescent="0.25">
      <c r="A770" t="s">
        <v>592</v>
      </c>
      <c r="B770" t="s">
        <v>25</v>
      </c>
      <c r="C770" t="s">
        <v>17</v>
      </c>
      <c r="D770" s="29">
        <v>900000</v>
      </c>
    </row>
    <row r="771" spans="1:4" x14ac:dyDescent="0.25">
      <c r="A771" t="s">
        <v>825</v>
      </c>
      <c r="B771" t="s">
        <v>33</v>
      </c>
      <c r="C771" t="s">
        <v>17</v>
      </c>
      <c r="D771" s="29">
        <v>450000</v>
      </c>
    </row>
    <row r="772" spans="1:4" x14ac:dyDescent="0.25">
      <c r="A772" t="s">
        <v>311</v>
      </c>
      <c r="B772" t="s">
        <v>6</v>
      </c>
      <c r="C772" t="s">
        <v>17</v>
      </c>
      <c r="D772" s="29">
        <v>435000</v>
      </c>
    </row>
    <row r="773" spans="1:4" x14ac:dyDescent="0.25">
      <c r="A773" t="s">
        <v>394</v>
      </c>
      <c r="B773" t="s">
        <v>9</v>
      </c>
      <c r="C773" t="s">
        <v>16</v>
      </c>
      <c r="D773" s="29">
        <v>429000</v>
      </c>
    </row>
    <row r="774" spans="1:4" x14ac:dyDescent="0.25">
      <c r="A774" t="s">
        <v>738</v>
      </c>
      <c r="B774" t="s">
        <v>30</v>
      </c>
      <c r="C774" t="s">
        <v>16</v>
      </c>
      <c r="D774" s="29">
        <v>7500000</v>
      </c>
    </row>
    <row r="775" spans="1:4" x14ac:dyDescent="0.25">
      <c r="A775" t="s">
        <v>593</v>
      </c>
      <c r="B775" t="s">
        <v>25</v>
      </c>
      <c r="C775" t="s">
        <v>17</v>
      </c>
      <c r="D775" s="29">
        <v>3950000</v>
      </c>
    </row>
    <row r="776" spans="1:4" x14ac:dyDescent="0.25">
      <c r="A776" t="s">
        <v>967</v>
      </c>
      <c r="B776" t="s">
        <v>38</v>
      </c>
      <c r="C776" t="s">
        <v>17</v>
      </c>
      <c r="D776" s="29">
        <v>2250000</v>
      </c>
    </row>
    <row r="777" spans="1:4" x14ac:dyDescent="0.25">
      <c r="A777" t="s">
        <v>855</v>
      </c>
      <c r="B777" t="s">
        <v>34</v>
      </c>
      <c r="C777" t="s">
        <v>17</v>
      </c>
      <c r="D777" s="29">
        <v>420000</v>
      </c>
    </row>
    <row r="778" spans="1:4" x14ac:dyDescent="0.25">
      <c r="A778" t="s">
        <v>366</v>
      </c>
      <c r="B778" t="s">
        <v>8</v>
      </c>
      <c r="C778" t="s">
        <v>16</v>
      </c>
      <c r="D778" s="29">
        <v>500000</v>
      </c>
    </row>
    <row r="779" spans="1:4" x14ac:dyDescent="0.25">
      <c r="A779" t="s">
        <v>367</v>
      </c>
      <c r="B779" t="s">
        <v>8</v>
      </c>
      <c r="C779" t="s">
        <v>16</v>
      </c>
      <c r="D779" s="29">
        <v>3975000</v>
      </c>
    </row>
    <row r="780" spans="1:4" x14ac:dyDescent="0.25">
      <c r="A780" t="s">
        <v>880</v>
      </c>
      <c r="B780" t="s">
        <v>35</v>
      </c>
      <c r="C780" t="s">
        <v>22</v>
      </c>
      <c r="D780" s="29">
        <v>2750000</v>
      </c>
    </row>
    <row r="781" spans="1:4" x14ac:dyDescent="0.25">
      <c r="A781" t="s">
        <v>284</v>
      </c>
      <c r="B781" t="s">
        <v>5</v>
      </c>
      <c r="C781" t="s">
        <v>18</v>
      </c>
      <c r="D781" s="29">
        <v>440000</v>
      </c>
    </row>
    <row r="782" spans="1:4" x14ac:dyDescent="0.25">
      <c r="A782" t="s">
        <v>178</v>
      </c>
      <c r="B782" t="s">
        <v>0</v>
      </c>
      <c r="C782" t="s">
        <v>18</v>
      </c>
      <c r="D782" s="29">
        <v>4650000</v>
      </c>
    </row>
    <row r="783" spans="1:4" x14ac:dyDescent="0.25">
      <c r="A783" t="s">
        <v>994</v>
      </c>
      <c r="B783" t="s">
        <v>39</v>
      </c>
      <c r="C783" t="s">
        <v>17</v>
      </c>
      <c r="D783" s="29">
        <v>4375000</v>
      </c>
    </row>
    <row r="784" spans="1:4" x14ac:dyDescent="0.25">
      <c r="A784" t="s">
        <v>768</v>
      </c>
      <c r="B784" t="s">
        <v>31</v>
      </c>
      <c r="C784" t="s">
        <v>23</v>
      </c>
      <c r="D784" s="29">
        <v>427500</v>
      </c>
    </row>
    <row r="785" spans="1:4" x14ac:dyDescent="0.25">
      <c r="A785" t="s">
        <v>594</v>
      </c>
      <c r="B785" t="s">
        <v>25</v>
      </c>
      <c r="C785" t="s">
        <v>17</v>
      </c>
      <c r="D785" s="29">
        <v>1750000</v>
      </c>
    </row>
    <row r="786" spans="1:4" x14ac:dyDescent="0.25">
      <c r="A786" t="s">
        <v>649</v>
      </c>
      <c r="B786" t="s">
        <v>27</v>
      </c>
      <c r="C786" t="s">
        <v>17</v>
      </c>
      <c r="D786" s="29">
        <v>600000</v>
      </c>
    </row>
    <row r="787" spans="1:4" x14ac:dyDescent="0.25">
      <c r="A787" t="s">
        <v>539</v>
      </c>
      <c r="B787" t="s">
        <v>24</v>
      </c>
      <c r="C787" t="s">
        <v>17</v>
      </c>
      <c r="D787" s="29">
        <v>8166666</v>
      </c>
    </row>
    <row r="788" spans="1:4" x14ac:dyDescent="0.25">
      <c r="A788" t="s">
        <v>650</v>
      </c>
      <c r="B788" t="s">
        <v>27</v>
      </c>
      <c r="C788" t="s">
        <v>17</v>
      </c>
      <c r="D788" s="29">
        <v>900000</v>
      </c>
    </row>
    <row r="789" spans="1:4" x14ac:dyDescent="0.25">
      <c r="A789" t="s">
        <v>480</v>
      </c>
      <c r="B789" t="s">
        <v>12</v>
      </c>
      <c r="C789" t="s">
        <v>17</v>
      </c>
      <c r="D789" s="29">
        <v>414000</v>
      </c>
    </row>
    <row r="790" spans="1:4" x14ac:dyDescent="0.25">
      <c r="A790" t="s">
        <v>206</v>
      </c>
      <c r="B790" t="s">
        <v>2</v>
      </c>
      <c r="C790" t="s">
        <v>17</v>
      </c>
      <c r="D790" s="29">
        <v>9000000</v>
      </c>
    </row>
    <row r="791" spans="1:4" x14ac:dyDescent="0.25">
      <c r="A791" t="s">
        <v>826</v>
      </c>
      <c r="B791" t="s">
        <v>33</v>
      </c>
      <c r="C791" t="s">
        <v>17</v>
      </c>
      <c r="D791" s="29">
        <v>14000000</v>
      </c>
    </row>
    <row r="792" spans="1:4" x14ac:dyDescent="0.25">
      <c r="A792" t="s">
        <v>798</v>
      </c>
      <c r="B792" t="s">
        <v>32</v>
      </c>
      <c r="C792" t="s">
        <v>17</v>
      </c>
      <c r="D792" s="29">
        <v>1075000</v>
      </c>
    </row>
    <row r="793" spans="1:4" x14ac:dyDescent="0.25">
      <c r="A793" t="s">
        <v>260</v>
      </c>
      <c r="B793" t="s">
        <v>4</v>
      </c>
      <c r="C793" t="s">
        <v>17</v>
      </c>
      <c r="D793" s="29">
        <v>2000000</v>
      </c>
    </row>
    <row r="794" spans="1:4" x14ac:dyDescent="0.25">
      <c r="A794" t="s">
        <v>995</v>
      </c>
      <c r="B794" t="s">
        <v>39</v>
      </c>
      <c r="C794" t="s">
        <v>17</v>
      </c>
      <c r="D794" s="29">
        <v>1350000</v>
      </c>
    </row>
    <row r="795" spans="1:4" x14ac:dyDescent="0.25">
      <c r="A795" t="s">
        <v>395</v>
      </c>
      <c r="B795" t="s">
        <v>9</v>
      </c>
      <c r="C795" t="s">
        <v>23</v>
      </c>
      <c r="D795" s="29">
        <v>20275000</v>
      </c>
    </row>
    <row r="796" spans="1:4" x14ac:dyDescent="0.25">
      <c r="A796" t="s">
        <v>996</v>
      </c>
      <c r="B796" t="s">
        <v>39</v>
      </c>
      <c r="C796" t="s">
        <v>17</v>
      </c>
      <c r="D796" s="29">
        <v>2100000</v>
      </c>
    </row>
    <row r="797" spans="1:4" x14ac:dyDescent="0.25">
      <c r="A797" t="s">
        <v>856</v>
      </c>
      <c r="B797" t="s">
        <v>34</v>
      </c>
      <c r="C797" t="s">
        <v>17</v>
      </c>
      <c r="D797" s="29">
        <v>414000</v>
      </c>
    </row>
    <row r="798" spans="1:4" x14ac:dyDescent="0.25">
      <c r="A798" t="s">
        <v>207</v>
      </c>
      <c r="B798" t="s">
        <v>2</v>
      </c>
      <c r="C798" t="s">
        <v>17</v>
      </c>
      <c r="D798" s="29">
        <v>456500</v>
      </c>
    </row>
    <row r="799" spans="1:4" x14ac:dyDescent="0.25">
      <c r="A799" t="s">
        <v>937</v>
      </c>
      <c r="B799" t="s">
        <v>37</v>
      </c>
      <c r="C799" t="s">
        <v>17</v>
      </c>
      <c r="D799" s="29">
        <v>442160</v>
      </c>
    </row>
    <row r="800" spans="1:4" x14ac:dyDescent="0.25">
      <c r="A800" t="s">
        <v>540</v>
      </c>
      <c r="B800" t="s">
        <v>24</v>
      </c>
      <c r="C800" t="s">
        <v>16</v>
      </c>
      <c r="D800" s="29">
        <v>675000</v>
      </c>
    </row>
    <row r="801" spans="1:4" x14ac:dyDescent="0.25">
      <c r="A801" t="s">
        <v>368</v>
      </c>
      <c r="B801" t="s">
        <v>8</v>
      </c>
      <c r="C801" t="s">
        <v>17</v>
      </c>
      <c r="D801" s="29">
        <v>436800</v>
      </c>
    </row>
    <row r="802" spans="1:4" x14ac:dyDescent="0.25">
      <c r="A802" t="s">
        <v>511</v>
      </c>
      <c r="B802" t="s">
        <v>13</v>
      </c>
      <c r="C802" t="s">
        <v>16</v>
      </c>
      <c r="D802" s="29">
        <v>18500000</v>
      </c>
    </row>
    <row r="803" spans="1:4" x14ac:dyDescent="0.25">
      <c r="A803" t="s">
        <v>369</v>
      </c>
      <c r="B803" t="s">
        <v>8</v>
      </c>
      <c r="C803" t="s">
        <v>16</v>
      </c>
      <c r="D803" s="29">
        <v>625000</v>
      </c>
    </row>
    <row r="804" spans="1:4" x14ac:dyDescent="0.25">
      <c r="A804" t="s">
        <v>370</v>
      </c>
      <c r="B804" t="s">
        <v>8</v>
      </c>
      <c r="C804" t="s">
        <v>20</v>
      </c>
      <c r="D804" s="29">
        <v>13000000</v>
      </c>
    </row>
    <row r="805" spans="1:4" x14ac:dyDescent="0.25">
      <c r="A805" t="s">
        <v>968</v>
      </c>
      <c r="B805" t="s">
        <v>38</v>
      </c>
      <c r="C805" t="s">
        <v>16</v>
      </c>
      <c r="D805" s="29">
        <v>435800</v>
      </c>
    </row>
    <row r="806" spans="1:4" x14ac:dyDescent="0.25">
      <c r="A806" t="s">
        <v>342</v>
      </c>
      <c r="B806" t="s">
        <v>7</v>
      </c>
      <c r="C806" t="s">
        <v>17</v>
      </c>
      <c r="D806" s="29">
        <v>422500</v>
      </c>
    </row>
    <row r="807" spans="1:4" x14ac:dyDescent="0.25">
      <c r="A807" t="s">
        <v>881</v>
      </c>
      <c r="B807" t="s">
        <v>35</v>
      </c>
      <c r="C807" t="s">
        <v>17</v>
      </c>
      <c r="D807" s="29">
        <v>2000000</v>
      </c>
    </row>
    <row r="808" spans="1:4" x14ac:dyDescent="0.25">
      <c r="A808" t="s">
        <v>709</v>
      </c>
      <c r="B808" t="s">
        <v>29</v>
      </c>
      <c r="C808" t="s">
        <v>17</v>
      </c>
      <c r="D808" s="29">
        <v>440000</v>
      </c>
    </row>
    <row r="809" spans="1:4" x14ac:dyDescent="0.25">
      <c r="A809" t="s">
        <v>371</v>
      </c>
      <c r="B809" t="s">
        <v>8</v>
      </c>
      <c r="C809" t="s">
        <v>16</v>
      </c>
      <c r="D809" s="29">
        <v>435700</v>
      </c>
    </row>
    <row r="810" spans="1:4" x14ac:dyDescent="0.25">
      <c r="A810" t="s">
        <v>396</v>
      </c>
      <c r="B810" t="s">
        <v>9</v>
      </c>
      <c r="C810" t="s">
        <v>18</v>
      </c>
      <c r="D810" s="29">
        <v>5500000</v>
      </c>
    </row>
    <row r="811" spans="1:4" x14ac:dyDescent="0.25">
      <c r="A811" t="s">
        <v>624</v>
      </c>
      <c r="B811" t="s">
        <v>26</v>
      </c>
      <c r="C811" t="s">
        <v>22</v>
      </c>
      <c r="D811" s="29">
        <v>3000000</v>
      </c>
    </row>
    <row r="812" spans="1:4" x14ac:dyDescent="0.25">
      <c r="A812" t="s">
        <v>397</v>
      </c>
      <c r="B812" t="s">
        <v>9</v>
      </c>
      <c r="C812" t="s">
        <v>21</v>
      </c>
      <c r="D812" s="29">
        <v>3500000</v>
      </c>
    </row>
    <row r="813" spans="1:4" x14ac:dyDescent="0.25">
      <c r="A813" t="s">
        <v>997</v>
      </c>
      <c r="B813" t="s">
        <v>39</v>
      </c>
      <c r="C813" t="s">
        <v>17</v>
      </c>
      <c r="D813" s="29">
        <v>443000</v>
      </c>
    </row>
    <row r="814" spans="1:4" x14ac:dyDescent="0.25">
      <c r="A814" t="s">
        <v>285</v>
      </c>
      <c r="B814" t="s">
        <v>5</v>
      </c>
      <c r="C814" t="s">
        <v>16</v>
      </c>
      <c r="D814" s="29">
        <v>440000</v>
      </c>
    </row>
    <row r="815" spans="1:4" x14ac:dyDescent="0.25">
      <c r="A815" t="s">
        <v>882</v>
      </c>
      <c r="B815" t="s">
        <v>35</v>
      </c>
      <c r="C815" t="s">
        <v>18</v>
      </c>
      <c r="D815" s="29">
        <v>415500</v>
      </c>
    </row>
    <row r="816" spans="1:4" x14ac:dyDescent="0.25">
      <c r="A816" t="s">
        <v>398</v>
      </c>
      <c r="B816" t="s">
        <v>9</v>
      </c>
      <c r="C816" t="s">
        <v>17</v>
      </c>
      <c r="D816" s="29">
        <v>2800000</v>
      </c>
    </row>
    <row r="817" spans="1:4" x14ac:dyDescent="0.25">
      <c r="A817" t="s">
        <v>512</v>
      </c>
      <c r="B817" t="s">
        <v>13</v>
      </c>
      <c r="C817" t="s">
        <v>16</v>
      </c>
      <c r="D817" s="29">
        <v>26187500</v>
      </c>
    </row>
    <row r="818" spans="1:4" x14ac:dyDescent="0.25">
      <c r="A818" t="s">
        <v>541</v>
      </c>
      <c r="B818" t="s">
        <v>24</v>
      </c>
      <c r="C818" t="s">
        <v>17</v>
      </c>
      <c r="D818" s="29">
        <v>2000000</v>
      </c>
    </row>
    <row r="819" spans="1:4" x14ac:dyDescent="0.25">
      <c r="A819" t="s">
        <v>424</v>
      </c>
      <c r="B819" t="s">
        <v>10</v>
      </c>
      <c r="C819" t="s">
        <v>19</v>
      </c>
      <c r="D819" s="29">
        <v>12000000</v>
      </c>
    </row>
    <row r="820" spans="1:4" x14ac:dyDescent="0.25">
      <c r="A820" t="s">
        <v>372</v>
      </c>
      <c r="B820" t="s">
        <v>8</v>
      </c>
      <c r="C820" t="s">
        <v>17</v>
      </c>
      <c r="D820" s="29">
        <v>414000</v>
      </c>
    </row>
    <row r="821" spans="1:4" x14ac:dyDescent="0.25">
      <c r="A821" t="s">
        <v>233</v>
      </c>
      <c r="B821" t="s">
        <v>3</v>
      </c>
      <c r="C821" t="s">
        <v>20</v>
      </c>
      <c r="D821" s="29">
        <v>7611455</v>
      </c>
    </row>
    <row r="822" spans="1:4" x14ac:dyDescent="0.25">
      <c r="A822" t="s">
        <v>909</v>
      </c>
      <c r="B822" t="s">
        <v>36</v>
      </c>
      <c r="C822" t="s">
        <v>17</v>
      </c>
      <c r="D822" s="29">
        <v>434100</v>
      </c>
    </row>
    <row r="823" spans="1:4" x14ac:dyDescent="0.25">
      <c r="A823" t="s">
        <v>453</v>
      </c>
      <c r="B823" t="s">
        <v>11</v>
      </c>
      <c r="C823" t="s">
        <v>17</v>
      </c>
      <c r="D823" s="29">
        <v>7500000</v>
      </c>
    </row>
    <row r="824" spans="1:4" x14ac:dyDescent="0.25">
      <c r="A824" t="s">
        <v>569</v>
      </c>
      <c r="B824" t="s">
        <v>544</v>
      </c>
      <c r="C824" t="s">
        <v>21</v>
      </c>
      <c r="D824" s="29">
        <v>1000000</v>
      </c>
    </row>
    <row r="825" spans="1:4" x14ac:dyDescent="0.25">
      <c r="A825" t="s">
        <v>595</v>
      </c>
      <c r="B825" t="s">
        <v>25</v>
      </c>
      <c r="C825" t="s">
        <v>19</v>
      </c>
      <c r="D825" s="29">
        <v>775000</v>
      </c>
    </row>
    <row r="826" spans="1:4" x14ac:dyDescent="0.25">
      <c r="A826" t="s">
        <v>312</v>
      </c>
      <c r="B826" t="s">
        <v>6</v>
      </c>
      <c r="C826" t="s">
        <v>17</v>
      </c>
      <c r="D826" s="29">
        <v>1500000</v>
      </c>
    </row>
    <row r="827" spans="1:4" x14ac:dyDescent="0.25">
      <c r="A827" t="s">
        <v>425</v>
      </c>
      <c r="B827" t="s">
        <v>10</v>
      </c>
      <c r="C827" t="s">
        <v>22</v>
      </c>
      <c r="D827" s="29">
        <v>419000</v>
      </c>
    </row>
    <row r="828" spans="1:4" x14ac:dyDescent="0.25">
      <c r="A828" t="s">
        <v>799</v>
      </c>
      <c r="B828" t="s">
        <v>32</v>
      </c>
      <c r="C828" t="s">
        <v>16</v>
      </c>
      <c r="D828" s="29">
        <v>444400</v>
      </c>
    </row>
    <row r="829" spans="1:4" x14ac:dyDescent="0.25">
      <c r="A829" t="s">
        <v>179</v>
      </c>
      <c r="B829" t="s">
        <v>0</v>
      </c>
      <c r="C829" t="s">
        <v>16</v>
      </c>
      <c r="D829" s="29">
        <v>900000</v>
      </c>
    </row>
    <row r="830" spans="1:4" x14ac:dyDescent="0.25">
      <c r="A830" t="s">
        <v>651</v>
      </c>
      <c r="B830" t="s">
        <v>27</v>
      </c>
      <c r="C830" t="s">
        <v>16</v>
      </c>
      <c r="D830" s="29">
        <v>800000</v>
      </c>
    </row>
    <row r="831" spans="1:4" x14ac:dyDescent="0.25">
      <c r="A831" t="s">
        <v>481</v>
      </c>
      <c r="B831" t="s">
        <v>12</v>
      </c>
      <c r="C831" t="s">
        <v>21</v>
      </c>
      <c r="D831" s="29">
        <v>1000000</v>
      </c>
    </row>
    <row r="832" spans="1:4" x14ac:dyDescent="0.25">
      <c r="A832" t="s">
        <v>998</v>
      </c>
      <c r="B832" t="s">
        <v>39</v>
      </c>
      <c r="C832" t="s">
        <v>19</v>
      </c>
      <c r="D832" s="29">
        <v>415000</v>
      </c>
    </row>
    <row r="833" spans="1:4" x14ac:dyDescent="0.25">
      <c r="A833" t="s">
        <v>739</v>
      </c>
      <c r="B833" t="s">
        <v>30</v>
      </c>
      <c r="C833" t="s">
        <v>18</v>
      </c>
      <c r="D833" s="29">
        <v>560000</v>
      </c>
    </row>
    <row r="834" spans="1:4" x14ac:dyDescent="0.25">
      <c r="A834" t="s">
        <v>454</v>
      </c>
      <c r="B834" t="s">
        <v>11</v>
      </c>
      <c r="C834" t="s">
        <v>17</v>
      </c>
      <c r="D834" s="29">
        <v>442000</v>
      </c>
    </row>
    <row r="835" spans="1:4" x14ac:dyDescent="0.25">
      <c r="A835" t="s">
        <v>180</v>
      </c>
      <c r="B835" t="s">
        <v>0</v>
      </c>
      <c r="C835" t="s">
        <v>16</v>
      </c>
      <c r="D835" s="29">
        <v>1750000</v>
      </c>
    </row>
    <row r="836" spans="1:4" x14ac:dyDescent="0.25">
      <c r="A836" t="s">
        <v>542</v>
      </c>
      <c r="B836" t="s">
        <v>24</v>
      </c>
      <c r="C836" t="s">
        <v>16</v>
      </c>
      <c r="D836" s="29">
        <v>419500</v>
      </c>
    </row>
    <row r="837" spans="1:4" x14ac:dyDescent="0.25">
      <c r="A837" t="s">
        <v>883</v>
      </c>
      <c r="B837" t="s">
        <v>35</v>
      </c>
      <c r="C837" t="s">
        <v>19</v>
      </c>
      <c r="D837" s="29">
        <v>5312500</v>
      </c>
    </row>
    <row r="838" spans="1:4" x14ac:dyDescent="0.25">
      <c r="A838" t="s">
        <v>938</v>
      </c>
      <c r="B838" t="s">
        <v>37</v>
      </c>
      <c r="C838" t="s">
        <v>19</v>
      </c>
      <c r="D838" s="29">
        <v>3000000</v>
      </c>
    </row>
    <row r="839" spans="1:4" x14ac:dyDescent="0.25">
      <c r="A839" t="s">
        <v>596</v>
      </c>
      <c r="B839" t="s">
        <v>25</v>
      </c>
      <c r="C839" t="s">
        <v>17</v>
      </c>
      <c r="D839" s="29">
        <v>3500000</v>
      </c>
    </row>
    <row r="840" spans="1:4" x14ac:dyDescent="0.25">
      <c r="A840" t="s">
        <v>969</v>
      </c>
      <c r="B840" t="s">
        <v>38</v>
      </c>
      <c r="C840" t="s">
        <v>18</v>
      </c>
      <c r="D840" s="29">
        <v>2900000</v>
      </c>
    </row>
    <row r="841" spans="1:4" x14ac:dyDescent="0.25">
      <c r="A841" t="s">
        <v>597</v>
      </c>
      <c r="B841" t="s">
        <v>25</v>
      </c>
      <c r="C841" t="s">
        <v>18</v>
      </c>
      <c r="D841" s="29">
        <v>4300000</v>
      </c>
    </row>
    <row r="842" spans="1:4" x14ac:dyDescent="0.25">
      <c r="A842" t="s">
        <v>598</v>
      </c>
      <c r="B842" t="s">
        <v>25</v>
      </c>
      <c r="C842" t="s">
        <v>17</v>
      </c>
      <c r="D842" s="29">
        <v>424000</v>
      </c>
    </row>
    <row r="843" spans="1:4" x14ac:dyDescent="0.25">
      <c r="A843" t="s">
        <v>181</v>
      </c>
      <c r="B843" t="s">
        <v>0</v>
      </c>
      <c r="C843" t="s">
        <v>17</v>
      </c>
      <c r="D843" s="29">
        <v>3500000</v>
      </c>
    </row>
    <row r="844" spans="1:4" x14ac:dyDescent="0.25">
      <c r="A844" t="s">
        <v>599</v>
      </c>
      <c r="B844" t="s">
        <v>25</v>
      </c>
      <c r="C844" t="s">
        <v>17</v>
      </c>
      <c r="D844" s="29">
        <v>13500000</v>
      </c>
    </row>
  </sheetData>
  <sortState ref="A2:D844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0"/>
  <sheetViews>
    <sheetView workbookViewId="0"/>
  </sheetViews>
  <sheetFormatPr defaultRowHeight="15" x14ac:dyDescent="0.25"/>
  <cols>
    <col min="2" max="3" width="15.140625" bestFit="1" customWidth="1"/>
    <col min="4" max="4" width="13.7109375" bestFit="1" customWidth="1"/>
    <col min="5" max="5" width="23.28515625" customWidth="1"/>
    <col min="6" max="6" width="19.5703125" bestFit="1" customWidth="1"/>
    <col min="7" max="7" width="14.28515625" bestFit="1" customWidth="1"/>
    <col min="8" max="8" width="13.5703125" bestFit="1" customWidth="1"/>
    <col min="9" max="10" width="15.140625" bestFit="1" customWidth="1"/>
    <col min="11" max="12" width="13.7109375" bestFit="1" customWidth="1"/>
    <col min="13" max="14" width="14.28515625" bestFit="1" customWidth="1"/>
    <col min="15" max="15" width="11" bestFit="1" customWidth="1"/>
  </cols>
  <sheetData>
    <row r="1" spans="1:15" x14ac:dyDescent="0.25">
      <c r="A1" s="2" t="s">
        <v>44</v>
      </c>
      <c r="E1" s="2" t="s">
        <v>58</v>
      </c>
      <c r="H1" s="2" t="s">
        <v>71</v>
      </c>
    </row>
    <row r="2" spans="1:15" x14ac:dyDescent="0.25">
      <c r="A2" t="s">
        <v>42</v>
      </c>
      <c r="B2" s="29">
        <f>AVERAGE(Data!D2:D844)</f>
        <v>3305054.6749703442</v>
      </c>
      <c r="E2" t="s">
        <v>59</v>
      </c>
      <c r="F2" s="29">
        <f>B8-B7</f>
        <v>31586000</v>
      </c>
      <c r="I2" s="6" t="s">
        <v>75</v>
      </c>
      <c r="J2" s="6" t="s">
        <v>76</v>
      </c>
      <c r="K2" s="6" t="s">
        <v>77</v>
      </c>
      <c r="L2" s="6" t="s">
        <v>78</v>
      </c>
      <c r="M2" s="6" t="s">
        <v>79</v>
      </c>
      <c r="N2" s="6" t="s">
        <v>80</v>
      </c>
      <c r="O2" s="6" t="s">
        <v>81</v>
      </c>
    </row>
    <row r="3" spans="1:15" x14ac:dyDescent="0.25">
      <c r="A3" t="s">
        <v>43</v>
      </c>
      <c r="B3" s="29">
        <f>MEDIAN(Data!D2:D844)</f>
        <v>1175000</v>
      </c>
      <c r="E3" t="s">
        <v>60</v>
      </c>
      <c r="F3" s="29">
        <f>B20-B18</f>
        <v>3875925</v>
      </c>
      <c r="H3" t="s">
        <v>72</v>
      </c>
      <c r="I3" s="29">
        <f>B2-F5</f>
        <v>-1229687.5976216416</v>
      </c>
      <c r="J3" s="29">
        <f>B2+F5</f>
        <v>7839796.9475623295</v>
      </c>
      <c r="K3">
        <v>0</v>
      </c>
      <c r="L3">
        <f>COUNTIF(Data!$D$2:$D$844,"&gt;"&amp;'Excel Summary Measures'!J3)</f>
        <v>108</v>
      </c>
      <c r="M3" s="9">
        <v>0</v>
      </c>
      <c r="N3" s="7">
        <f>L3/818</f>
        <v>0.13202933985330073</v>
      </c>
      <c r="O3" s="10">
        <f>1-SUM(M3:N3)</f>
        <v>0.86797066014669921</v>
      </c>
    </row>
    <row r="4" spans="1:15" x14ac:dyDescent="0.25">
      <c r="A4" t="s">
        <v>45</v>
      </c>
      <c r="B4" s="29">
        <f>MODE(Data!D2:D844)</f>
        <v>414000</v>
      </c>
      <c r="C4">
        <f>COUNTIF(Data!D2:D844,'Excel Summary Measures'!B4)</f>
        <v>57</v>
      </c>
      <c r="E4" t="s">
        <v>61</v>
      </c>
      <c r="F4" s="5">
        <f>VAR(Data!D2:D844)</f>
        <v>20563887478832.727</v>
      </c>
      <c r="H4" t="s">
        <v>73</v>
      </c>
      <c r="I4" s="29">
        <f>B2-2*F5</f>
        <v>-5764429.8702136278</v>
      </c>
      <c r="J4" s="29">
        <f>B2+2*F5</f>
        <v>12374539.220154315</v>
      </c>
      <c r="K4">
        <v>0</v>
      </c>
      <c r="L4">
        <f>COUNTIF(Data!$D$2:$D$844,"&gt;"&amp;'Excel Summary Measures'!J4)</f>
        <v>54</v>
      </c>
      <c r="M4" s="9">
        <v>0</v>
      </c>
      <c r="N4" s="7">
        <f>L4/818</f>
        <v>6.6014669926650366E-2</v>
      </c>
      <c r="O4" s="10">
        <f>1-SUM(M4:N4)</f>
        <v>0.93398533007334961</v>
      </c>
    </row>
    <row r="5" spans="1:15" x14ac:dyDescent="0.25">
      <c r="E5" t="s">
        <v>62</v>
      </c>
      <c r="F5" s="29">
        <f>STDEV(Data!D2:D844)</f>
        <v>4534742.2725919858</v>
      </c>
      <c r="G5" s="1"/>
      <c r="H5" t="s">
        <v>74</v>
      </c>
      <c r="I5" s="29">
        <f>B2-3*F5</f>
        <v>-10299172.142805614</v>
      </c>
      <c r="J5" s="29">
        <f>B2+3*F5</f>
        <v>16909281.492746301</v>
      </c>
      <c r="K5">
        <v>0</v>
      </c>
      <c r="L5">
        <f>COUNTIF(Data!$D$2:$D$844,"&gt;"&amp;'Excel Summary Measures'!J5)</f>
        <v>19</v>
      </c>
      <c r="M5" s="9">
        <v>0</v>
      </c>
      <c r="N5" s="7">
        <f>L5/818</f>
        <v>2.3227383863080684E-2</v>
      </c>
      <c r="O5" s="10">
        <f>1-SUM(M5:N5)</f>
        <v>0.97677261613691935</v>
      </c>
    </row>
    <row r="6" spans="1:15" x14ac:dyDescent="0.25">
      <c r="A6" s="2" t="s">
        <v>67</v>
      </c>
      <c r="E6" t="s">
        <v>63</v>
      </c>
      <c r="F6" s="29">
        <f>AVEDEV(Data!D2:D844)</f>
        <v>3249917.1678113881</v>
      </c>
    </row>
    <row r="7" spans="1:15" x14ac:dyDescent="0.25">
      <c r="A7" t="s">
        <v>46</v>
      </c>
      <c r="B7" s="29">
        <f>MIN(Data!D2:D844)</f>
        <v>414000</v>
      </c>
    </row>
    <row r="8" spans="1:15" x14ac:dyDescent="0.25">
      <c r="A8" t="s">
        <v>47</v>
      </c>
      <c r="B8" s="29">
        <f>MAX(Data!D2:D844)</f>
        <v>32000000</v>
      </c>
      <c r="E8" s="2" t="s">
        <v>64</v>
      </c>
      <c r="H8" s="8"/>
    </row>
    <row r="9" spans="1:15" x14ac:dyDescent="0.25">
      <c r="A9" t="s">
        <v>51</v>
      </c>
      <c r="B9" s="29">
        <f>PERCENTILE(Data!$D$2:$D$844,C9)</f>
        <v>414000</v>
      </c>
      <c r="C9" s="3">
        <v>0.01</v>
      </c>
      <c r="E9" t="s">
        <v>65</v>
      </c>
      <c r="F9" s="4">
        <f>SKEW(Data!D2:D844)</f>
        <v>2.256826817492839</v>
      </c>
    </row>
    <row r="10" spans="1:15" x14ac:dyDescent="0.25">
      <c r="A10" t="s">
        <v>52</v>
      </c>
      <c r="B10" s="29">
        <f>PERCENTILE(Data!$D$2:$D$844,C10)</f>
        <v>414000</v>
      </c>
      <c r="C10" s="3">
        <v>0.05</v>
      </c>
      <c r="E10" t="s">
        <v>66</v>
      </c>
      <c r="F10" s="4">
        <f>KURT(Data!D2:D844)</f>
        <v>5.7232591263411283</v>
      </c>
    </row>
    <row r="11" spans="1:15" x14ac:dyDescent="0.25">
      <c r="A11" t="s">
        <v>53</v>
      </c>
      <c r="B11" s="29">
        <f>PERCENTILE(Data!$D$2:$D$844,C11)</f>
        <v>416520</v>
      </c>
      <c r="C11" s="3">
        <v>0.1</v>
      </c>
    </row>
    <row r="12" spans="1:15" x14ac:dyDescent="0.25">
      <c r="A12" t="s">
        <v>128</v>
      </c>
      <c r="B12" s="29">
        <f>PERCENTILE(Data!$D$2:$D$844,C12)</f>
        <v>424460</v>
      </c>
      <c r="C12" s="3">
        <v>0.2</v>
      </c>
      <c r="E12" s="2" t="s">
        <v>68</v>
      </c>
    </row>
    <row r="13" spans="1:15" x14ac:dyDescent="0.25">
      <c r="A13" t="s">
        <v>54</v>
      </c>
      <c r="B13" s="29">
        <f>PERCENTILE(Data!$D$2:$D$844,C13)</f>
        <v>1175000</v>
      </c>
      <c r="C13" s="3">
        <v>0.5</v>
      </c>
      <c r="E13" s="6" t="s">
        <v>69</v>
      </c>
      <c r="F13" s="6" t="s">
        <v>70</v>
      </c>
    </row>
    <row r="14" spans="1:15" x14ac:dyDescent="0.25">
      <c r="A14" t="s">
        <v>129</v>
      </c>
      <c r="B14" s="29">
        <f>PERCENTILE(Data!$D$2:$D$844,C14)</f>
        <v>5500000</v>
      </c>
      <c r="C14" s="3">
        <v>0.8</v>
      </c>
      <c r="E14" s="29">
        <v>1000000</v>
      </c>
      <c r="F14" s="7">
        <f>COUNTIF(Data!$D$2:$D$844,"&lt;"&amp;E14)/COUNT(Data!$D$2:$D$844)</f>
        <v>0.4638196915776987</v>
      </c>
      <c r="H14" s="29"/>
    </row>
    <row r="15" spans="1:15" x14ac:dyDescent="0.25">
      <c r="A15" t="s">
        <v>55</v>
      </c>
      <c r="B15" s="29">
        <f>PERCENTILE(Data!$D$2:$D$844,C15)</f>
        <v>9800000.0000000261</v>
      </c>
      <c r="C15" s="3">
        <v>0.9</v>
      </c>
      <c r="E15" s="29">
        <v>1500000</v>
      </c>
      <c r="F15" s="7">
        <f>COUNTIF(Data!$D$2:$D$844,"&lt;"&amp;E15)/COUNT(Data!$D$2:$D$844)</f>
        <v>0.54685646500593121</v>
      </c>
    </row>
    <row r="16" spans="1:15" x14ac:dyDescent="0.25">
      <c r="A16" t="s">
        <v>56</v>
      </c>
      <c r="B16" s="29">
        <f>PERCENTILE(Data!$D$2:$D$844,C16)</f>
        <v>13589999.999999998</v>
      </c>
      <c r="C16" s="3">
        <v>0.95</v>
      </c>
      <c r="E16" s="29">
        <v>2000000</v>
      </c>
      <c r="F16" s="7">
        <f>COUNTIF(Data!$D$2:$D$844,"&lt;"&amp;E16)/COUNT(Data!$D$2:$D$844)</f>
        <v>0.58362989323843417</v>
      </c>
    </row>
    <row r="17" spans="1:6" x14ac:dyDescent="0.25">
      <c r="A17" t="s">
        <v>57</v>
      </c>
      <c r="B17" s="29">
        <f>PERCENTILE(Data!$D$2:$D$844,C17)</f>
        <v>20000000</v>
      </c>
      <c r="C17" s="3">
        <v>0.99</v>
      </c>
      <c r="E17" s="29">
        <v>2500000</v>
      </c>
      <c r="F17" s="7">
        <f>COUNTIF(Data!$D$2:$D$844,"&lt;"&amp;E17)/COUNT(Data!$D$2:$D$844)</f>
        <v>0.63226571767497031</v>
      </c>
    </row>
    <row r="18" spans="1:6" x14ac:dyDescent="0.25">
      <c r="A18" t="s">
        <v>48</v>
      </c>
      <c r="B18" s="29">
        <f>QUARTILE(Data!$D$2:$D$844,C18)</f>
        <v>430325</v>
      </c>
      <c r="C18">
        <v>1</v>
      </c>
      <c r="E18" s="29">
        <v>3000000</v>
      </c>
      <c r="F18" s="7">
        <f>COUNTIF(Data!$D$2:$D$844,"&lt;"&amp;E18)/COUNT(Data!$D$2:$D$844)</f>
        <v>0.66548042704626331</v>
      </c>
    </row>
    <row r="19" spans="1:6" x14ac:dyDescent="0.25">
      <c r="A19" t="s">
        <v>49</v>
      </c>
      <c r="B19" s="29">
        <f>QUARTILE(Data!$D$2:$D$844,C19)</f>
        <v>1175000</v>
      </c>
      <c r="C19">
        <v>2</v>
      </c>
    </row>
    <row r="20" spans="1:6" x14ac:dyDescent="0.25">
      <c r="A20" t="s">
        <v>50</v>
      </c>
      <c r="B20" s="29">
        <f>QUARTILE(Data!$D$2:$D$844,C20)</f>
        <v>4306250</v>
      </c>
      <c r="C20">
        <v>3</v>
      </c>
    </row>
  </sheetData>
  <printOptions headings="1" gridLine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workbookViewId="0">
      <selection activeCell="A6" sqref="A6"/>
    </sheetView>
  </sheetViews>
  <sheetFormatPr defaultColWidth="12.7109375" defaultRowHeight="15" x14ac:dyDescent="0.25"/>
  <cols>
    <col min="1" max="1" width="20.5703125" bestFit="1" customWidth="1"/>
    <col min="2" max="2" width="19" bestFit="1" customWidth="1"/>
  </cols>
  <sheetData>
    <row r="1" spans="1:2" s="13" customFormat="1" ht="18.75" x14ac:dyDescent="0.3">
      <c r="A1" s="30" t="s">
        <v>1004</v>
      </c>
      <c r="B1" s="17"/>
    </row>
    <row r="2" spans="1:2" s="13" customFormat="1" ht="11.25" x14ac:dyDescent="0.2">
      <c r="A2" s="15" t="s">
        <v>122</v>
      </c>
      <c r="B2" s="17" t="s">
        <v>1005</v>
      </c>
    </row>
    <row r="3" spans="1:2" s="13" customFormat="1" ht="11.25" x14ac:dyDescent="0.2">
      <c r="A3" s="15" t="s">
        <v>123</v>
      </c>
      <c r="B3" s="17" t="s">
        <v>1022</v>
      </c>
    </row>
    <row r="4" spans="1:2" s="13" customFormat="1" ht="11.25" x14ac:dyDescent="0.2">
      <c r="A4" s="15" t="s">
        <v>124</v>
      </c>
      <c r="B4" s="17" t="s">
        <v>1006</v>
      </c>
    </row>
    <row r="5" spans="1:2" s="14" customFormat="1" ht="11.25" x14ac:dyDescent="0.2">
      <c r="A5" s="16" t="s">
        <v>125</v>
      </c>
      <c r="B5" s="18" t="s">
        <v>126</v>
      </c>
    </row>
    <row r="7" spans="1:2" ht="15" customHeight="1" x14ac:dyDescent="0.25">
      <c r="A7" s="20"/>
      <c r="B7" s="19" t="s">
        <v>15</v>
      </c>
    </row>
    <row r="8" spans="1:2" ht="15" customHeight="1" thickBot="1" x14ac:dyDescent="0.3">
      <c r="A8" s="21" t="s">
        <v>1005</v>
      </c>
      <c r="B8" s="31" t="s">
        <v>1020</v>
      </c>
    </row>
    <row r="9" spans="1:2" ht="15" customHeight="1" thickTop="1" x14ac:dyDescent="0.25">
      <c r="A9" s="19" t="s">
        <v>42</v>
      </c>
      <c r="B9" s="34">
        <f>_xll.StatMean([0]!ST_Salary)</f>
        <v>3305054.6749703442</v>
      </c>
    </row>
    <row r="10" spans="1:2" ht="15" customHeight="1" x14ac:dyDescent="0.25">
      <c r="A10" s="19" t="s">
        <v>61</v>
      </c>
      <c r="B10" s="35">
        <f>_xll.StatVariance([0]!ST_Salary)</f>
        <v>20563887478832.75</v>
      </c>
    </row>
    <row r="11" spans="1:2" ht="15" customHeight="1" x14ac:dyDescent="0.25">
      <c r="A11" s="19" t="s">
        <v>1007</v>
      </c>
      <c r="B11" s="34">
        <f>_xll.StatStdDev([0]!ST_Salary)</f>
        <v>4534742.2725919886</v>
      </c>
    </row>
    <row r="12" spans="1:2" ht="15" customHeight="1" x14ac:dyDescent="0.25">
      <c r="A12" s="19" t="s">
        <v>65</v>
      </c>
      <c r="B12" s="36">
        <f>_xll.StatSkewness([0]!ST_Salary)</f>
        <v>2.2568268174928341</v>
      </c>
    </row>
    <row r="13" spans="1:2" ht="15" customHeight="1" x14ac:dyDescent="0.25">
      <c r="A13" s="19" t="s">
        <v>66</v>
      </c>
      <c r="B13" s="36">
        <f>_xll.StatKurtosis([0]!ST_Salary)</f>
        <v>8.7232591263411461</v>
      </c>
    </row>
    <row r="14" spans="1:2" ht="15" customHeight="1" x14ac:dyDescent="0.25">
      <c r="A14" s="19" t="s">
        <v>43</v>
      </c>
      <c r="B14" s="34">
        <f>_xll.StatMedian([0]!ST_Salary)</f>
        <v>1175000</v>
      </c>
    </row>
    <row r="15" spans="1:2" ht="15" customHeight="1" x14ac:dyDescent="0.25">
      <c r="A15" s="19" t="s">
        <v>1008</v>
      </c>
      <c r="B15" s="34">
        <f>_xll.StatAveDev([0]!ST_Salary)</f>
        <v>3249917.1678113877</v>
      </c>
    </row>
    <row r="16" spans="1:2" ht="15" customHeight="1" x14ac:dyDescent="0.25">
      <c r="A16" s="19" t="s">
        <v>45</v>
      </c>
      <c r="B16" s="34">
        <f>_xll.StatMode([0]!ST_Salary)</f>
        <v>414000</v>
      </c>
    </row>
    <row r="17" spans="1:2" ht="15" customHeight="1" x14ac:dyDescent="0.25">
      <c r="A17" s="19" t="s">
        <v>1009</v>
      </c>
      <c r="B17" s="34">
        <f>_xll.StatMin([0]!ST_Salary)</f>
        <v>414000</v>
      </c>
    </row>
    <row r="18" spans="1:2" ht="15" customHeight="1" x14ac:dyDescent="0.25">
      <c r="A18" s="19" t="s">
        <v>1010</v>
      </c>
      <c r="B18" s="34">
        <f>_xll.StatMax([0]!ST_Salary)</f>
        <v>32000000</v>
      </c>
    </row>
    <row r="19" spans="1:2" ht="15" customHeight="1" x14ac:dyDescent="0.25">
      <c r="A19" s="19" t="s">
        <v>59</v>
      </c>
      <c r="B19" s="34">
        <f>_xll.StatRange([0]!ST_Salary)</f>
        <v>31586000</v>
      </c>
    </row>
    <row r="20" spans="1:2" ht="15" customHeight="1" x14ac:dyDescent="0.25">
      <c r="A20" s="19" t="s">
        <v>127</v>
      </c>
      <c r="B20" s="37">
        <f>_xll.StatCount([0]!ST_Salary)</f>
        <v>843</v>
      </c>
    </row>
    <row r="21" spans="1:2" ht="15" customHeight="1" x14ac:dyDescent="0.25">
      <c r="A21" s="19" t="s">
        <v>1011</v>
      </c>
      <c r="B21" s="34">
        <f>_xll.StatSum([0]!ST_Salary)</f>
        <v>2786161091</v>
      </c>
    </row>
    <row r="22" spans="1:2" ht="15" customHeight="1" x14ac:dyDescent="0.25">
      <c r="A22" s="19" t="s">
        <v>1012</v>
      </c>
      <c r="B22" s="34">
        <f>_xll.StatQuartile([0]!ST_Salary, 1)</f>
        <v>430150</v>
      </c>
    </row>
    <row r="23" spans="1:2" ht="15" customHeight="1" x14ac:dyDescent="0.25">
      <c r="A23" s="19" t="s">
        <v>1013</v>
      </c>
      <c r="B23" s="34">
        <f>_xll.StatQuartile([0]!ST_Salary, 3)</f>
        <v>4312500</v>
      </c>
    </row>
    <row r="24" spans="1:2" ht="15" customHeight="1" x14ac:dyDescent="0.25">
      <c r="A24" s="32" t="s">
        <v>1014</v>
      </c>
      <c r="B24" s="38">
        <f>_xll.StatQuartile([0]!ST_Salary,3) - _xll.StatQuartile([0]!ST_Salary,1)</f>
        <v>3882350</v>
      </c>
    </row>
    <row r="25" spans="1:2" ht="15" customHeight="1" x14ac:dyDescent="0.25">
      <c r="A25" s="33">
        <v>0.01</v>
      </c>
      <c r="B25" s="34">
        <f>_xll.StatPercentile([0]!ST_Salary, 0.01)</f>
        <v>414000</v>
      </c>
    </row>
    <row r="26" spans="1:2" ht="15" customHeight="1" x14ac:dyDescent="0.25">
      <c r="A26" s="33">
        <v>2.5000000000000001E-2</v>
      </c>
      <c r="B26" s="34">
        <f>_xll.StatPercentile([0]!ST_Salary, 0.025)</f>
        <v>414000</v>
      </c>
    </row>
    <row r="27" spans="1:2" ht="15" customHeight="1" x14ac:dyDescent="0.25">
      <c r="A27" s="33">
        <v>0.05</v>
      </c>
      <c r="B27" s="34">
        <f>_xll.StatPercentile([0]!ST_Salary, 0.05)</f>
        <v>414000</v>
      </c>
    </row>
    <row r="28" spans="1:2" ht="15" customHeight="1" x14ac:dyDescent="0.25">
      <c r="A28" s="33">
        <v>0.1</v>
      </c>
      <c r="B28" s="34">
        <f>_xll.StatPercentile([0]!ST_Salary, 0.1)</f>
        <v>416500</v>
      </c>
    </row>
    <row r="29" spans="1:2" ht="15" customHeight="1" x14ac:dyDescent="0.25">
      <c r="A29" s="33">
        <v>0.2</v>
      </c>
      <c r="B29" s="34">
        <f>_xll.StatPercentile([0]!ST_Salary, 0.2)</f>
        <v>424300</v>
      </c>
    </row>
    <row r="30" spans="1:2" ht="15" customHeight="1" x14ac:dyDescent="0.25">
      <c r="A30" s="33">
        <v>0.8</v>
      </c>
      <c r="B30" s="34">
        <f>_xll.StatPercentile([0]!ST_Salary, 0.8)</f>
        <v>5500000</v>
      </c>
    </row>
    <row r="31" spans="1:2" ht="15" customHeight="1" x14ac:dyDescent="0.25">
      <c r="A31" s="33">
        <v>0.9</v>
      </c>
      <c r="B31" s="34">
        <f>_xll.StatPercentile([0]!ST_Salary, 0.9)</f>
        <v>9875000</v>
      </c>
    </row>
    <row r="32" spans="1:2" ht="15" customHeight="1" x14ac:dyDescent="0.25">
      <c r="A32" s="33">
        <v>0.95</v>
      </c>
      <c r="B32" s="34">
        <f>_xll.StatPercentile([0]!ST_Salary, 0.95)</f>
        <v>13600000</v>
      </c>
    </row>
    <row r="33" spans="1:2" ht="15" customHeight="1" x14ac:dyDescent="0.25">
      <c r="A33" s="33">
        <v>0.97499999999999998</v>
      </c>
      <c r="B33" s="34">
        <f>_xll.StatPercentile([0]!ST_Salary, 0.975)</f>
        <v>16174974</v>
      </c>
    </row>
    <row r="34" spans="1:2" ht="15" customHeight="1" x14ac:dyDescent="0.25">
      <c r="A34" s="33">
        <v>0.99</v>
      </c>
      <c r="B34" s="34">
        <f>_xll.StatPercentile([0]!ST_Salary, 0.99)</f>
        <v>20000000</v>
      </c>
    </row>
  </sheetData>
  <pageMargins left="0.7" right="0.7" top="0.75" bottom="0.75" header="0.3" footer="0.3"/>
  <pageSetup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workbookViewId="0"/>
  </sheetViews>
  <sheetFormatPr defaultRowHeight="15" x14ac:dyDescent="0.25"/>
  <cols>
    <col min="2" max="3" width="15.140625" bestFit="1" customWidth="1"/>
    <col min="4" max="4" width="11.42578125" customWidth="1"/>
  </cols>
  <sheetData>
    <row r="1" spans="1:8" x14ac:dyDescent="0.25">
      <c r="A1" s="6" t="s">
        <v>150</v>
      </c>
      <c r="B1" s="6" t="s">
        <v>152</v>
      </c>
      <c r="C1" s="6" t="s">
        <v>153</v>
      </c>
      <c r="D1" s="6" t="s">
        <v>151</v>
      </c>
      <c r="E1" s="6" t="s">
        <v>127</v>
      </c>
      <c r="G1" s="11" t="s">
        <v>154</v>
      </c>
    </row>
    <row r="2" spans="1:8" x14ac:dyDescent="0.25">
      <c r="A2">
        <v>1</v>
      </c>
      <c r="B2">
        <v>0</v>
      </c>
      <c r="C2">
        <v>3000000</v>
      </c>
      <c r="D2">
        <f>AVERAGE(B2:C2)</f>
        <v>1500000</v>
      </c>
      <c r="E2" s="27">
        <f>COUNTIF(Data!$D$2:$D$844,"&lt;="&amp;C2)-COUNTIF(Data!$D$2:$D$844,"&lt;="&amp;B2)</f>
        <v>577</v>
      </c>
      <c r="G2">
        <f>COUNTIFS(Data!$D$2:$D$844,"&lt;="&amp;C2,Data!$D$2:$D$844,"&gt;"&amp;B2)</f>
        <v>577</v>
      </c>
      <c r="H2">
        <f t="array" ref="H2:H12">FREQUENCY(Data!D2:D844,C2:C11)</f>
        <v>577</v>
      </c>
    </row>
    <row r="3" spans="1:8" x14ac:dyDescent="0.25">
      <c r="A3">
        <v>2</v>
      </c>
      <c r="B3">
        <v>3000000</v>
      </c>
      <c r="C3">
        <v>6000000</v>
      </c>
      <c r="D3">
        <f t="shared" ref="D3:D12" si="0">AVERAGE(B3:C3)</f>
        <v>4500000</v>
      </c>
      <c r="E3" s="27">
        <f>COUNTIF(Data!$D$2:$D$844,"&lt;="&amp;C3)-COUNTIF(Data!$D$2:$D$844,"&lt;="&amp;B3)</f>
        <v>121</v>
      </c>
      <c r="G3">
        <f>COUNTIFS(Data!$D$2:$D$844,"&lt;="&amp;C3,Data!$D$2:$D$844,"&gt;"&amp;B3)</f>
        <v>121</v>
      </c>
      <c r="H3">
        <v>121</v>
      </c>
    </row>
    <row r="4" spans="1:8" x14ac:dyDescent="0.25">
      <c r="A4">
        <v>3</v>
      </c>
      <c r="B4">
        <v>6000000</v>
      </c>
      <c r="C4">
        <v>9000000</v>
      </c>
      <c r="D4">
        <f t="shared" si="0"/>
        <v>7500000</v>
      </c>
      <c r="E4" s="27">
        <f>COUNTIF(Data!$D$2:$D$844,"&lt;="&amp;C4)-COUNTIF(Data!$D$2:$D$844,"&lt;="&amp;B4)</f>
        <v>53</v>
      </c>
      <c r="G4">
        <f>COUNTIFS(Data!$D$2:$D$844,"&lt;="&amp;C4,Data!$D$2:$D$844,"&gt;"&amp;B4)</f>
        <v>53</v>
      </c>
      <c r="H4">
        <v>53</v>
      </c>
    </row>
    <row r="5" spans="1:8" x14ac:dyDescent="0.25">
      <c r="A5">
        <v>4</v>
      </c>
      <c r="B5">
        <v>9000000</v>
      </c>
      <c r="C5">
        <v>12000000</v>
      </c>
      <c r="D5">
        <f t="shared" si="0"/>
        <v>10500000</v>
      </c>
      <c r="E5" s="27">
        <f>COUNTIF(Data!$D$2:$D$844,"&lt;="&amp;C5)-COUNTIF(Data!$D$2:$D$844,"&lt;="&amp;B5)</f>
        <v>33</v>
      </c>
      <c r="G5">
        <f>COUNTIFS(Data!$D$2:$D$844,"&lt;="&amp;C5,Data!$D$2:$D$844,"&gt;"&amp;B5)</f>
        <v>33</v>
      </c>
      <c r="H5">
        <v>33</v>
      </c>
    </row>
    <row r="6" spans="1:8" x14ac:dyDescent="0.25">
      <c r="A6">
        <v>5</v>
      </c>
      <c r="B6">
        <v>12000000</v>
      </c>
      <c r="C6">
        <v>15000000</v>
      </c>
      <c r="D6">
        <f t="shared" si="0"/>
        <v>13500000</v>
      </c>
      <c r="E6" s="27">
        <f>COUNTIF(Data!$D$2:$D$844,"&lt;="&amp;C6)-COUNTIF(Data!$D$2:$D$844,"&lt;="&amp;B6)</f>
        <v>32</v>
      </c>
      <c r="G6">
        <f>COUNTIFS(Data!$D$2:$D$844,"&lt;="&amp;C6,Data!$D$2:$D$844,"&gt;"&amp;B6)</f>
        <v>32</v>
      </c>
      <c r="H6">
        <v>32</v>
      </c>
    </row>
    <row r="7" spans="1:8" x14ac:dyDescent="0.25">
      <c r="A7">
        <v>6</v>
      </c>
      <c r="B7">
        <v>15000000</v>
      </c>
      <c r="C7">
        <v>18000000</v>
      </c>
      <c r="D7">
        <f t="shared" si="0"/>
        <v>16500000</v>
      </c>
      <c r="E7" s="27">
        <f>COUNTIF(Data!$D$2:$D$844,"&lt;="&amp;C7)-COUNTIF(Data!$D$2:$D$844,"&lt;="&amp;B7)</f>
        <v>10</v>
      </c>
      <c r="G7">
        <f>COUNTIFS(Data!$D$2:$D$844,"&lt;="&amp;C7,Data!$D$2:$D$844,"&gt;"&amp;B7)</f>
        <v>10</v>
      </c>
      <c r="H7">
        <v>10</v>
      </c>
    </row>
    <row r="8" spans="1:8" x14ac:dyDescent="0.25">
      <c r="A8">
        <v>7</v>
      </c>
      <c r="B8">
        <v>18000000</v>
      </c>
      <c r="C8">
        <v>21000000</v>
      </c>
      <c r="D8">
        <f t="shared" si="0"/>
        <v>19500000</v>
      </c>
      <c r="E8" s="27">
        <f>COUNTIF(Data!$D$2:$D$844,"&lt;="&amp;C8)-COUNTIF(Data!$D$2:$D$844,"&lt;="&amp;B8)</f>
        <v>11</v>
      </c>
      <c r="G8">
        <f>COUNTIFS(Data!$D$2:$D$844,"&lt;="&amp;C8,Data!$D$2:$D$844,"&gt;"&amp;B8)</f>
        <v>11</v>
      </c>
      <c r="H8">
        <v>11</v>
      </c>
    </row>
    <row r="9" spans="1:8" x14ac:dyDescent="0.25">
      <c r="A9">
        <v>8</v>
      </c>
      <c r="B9">
        <v>21000000</v>
      </c>
      <c r="C9">
        <v>24000000</v>
      </c>
      <c r="D9">
        <f t="shared" si="0"/>
        <v>22500000</v>
      </c>
      <c r="E9" s="27">
        <f>COUNTIF(Data!$D$2:$D$844,"&lt;="&amp;C9)-COUNTIF(Data!$D$2:$D$844,"&lt;="&amp;B9)</f>
        <v>3</v>
      </c>
      <c r="G9">
        <f>COUNTIFS(Data!$D$2:$D$844,"&lt;="&amp;C9,Data!$D$2:$D$844,"&gt;"&amp;B9)</f>
        <v>3</v>
      </c>
      <c r="H9">
        <v>3</v>
      </c>
    </row>
    <row r="10" spans="1:8" x14ac:dyDescent="0.25">
      <c r="A10">
        <v>9</v>
      </c>
      <c r="B10">
        <v>24000000</v>
      </c>
      <c r="C10">
        <v>27000000</v>
      </c>
      <c r="D10">
        <f t="shared" si="0"/>
        <v>25500000</v>
      </c>
      <c r="E10" s="27">
        <f>COUNTIF(Data!$D$2:$D$844,"&lt;="&amp;C10)-COUNTIF(Data!$D$2:$D$844,"&lt;="&amp;B10)</f>
        <v>2</v>
      </c>
      <c r="G10">
        <f>COUNTIFS(Data!$D$2:$D$844,"&lt;="&amp;C10,Data!$D$2:$D$844,"&gt;"&amp;B10)</f>
        <v>2</v>
      </c>
      <c r="H10">
        <v>2</v>
      </c>
    </row>
    <row r="11" spans="1:8" x14ac:dyDescent="0.25">
      <c r="A11">
        <v>10</v>
      </c>
      <c r="B11">
        <v>27000000</v>
      </c>
      <c r="C11">
        <v>30000000</v>
      </c>
      <c r="D11">
        <f t="shared" si="0"/>
        <v>28500000</v>
      </c>
      <c r="E11" s="27">
        <f>COUNTIF(Data!$D$2:$D$844,"&lt;="&amp;C11)-COUNTIF(Data!$D$2:$D$844,"&lt;="&amp;B11)</f>
        <v>0</v>
      </c>
      <c r="G11">
        <f>COUNTIFS(Data!$D$2:$D$844,"&lt;="&amp;C11,Data!$D$2:$D$844,"&gt;"&amp;B11)</f>
        <v>0</v>
      </c>
      <c r="H11">
        <v>0</v>
      </c>
    </row>
    <row r="12" spans="1:8" x14ac:dyDescent="0.25">
      <c r="A12">
        <v>11</v>
      </c>
      <c r="B12">
        <v>30000000</v>
      </c>
      <c r="C12">
        <v>33000000</v>
      </c>
      <c r="D12">
        <f t="shared" si="0"/>
        <v>31500000</v>
      </c>
      <c r="E12" s="27">
        <f>COUNTIF(Data!$D$2:$D$844,"&lt;="&amp;C12)-COUNTIF(Data!$D$2:$D$844,"&lt;="&amp;B12)</f>
        <v>1</v>
      </c>
      <c r="G12">
        <f>COUNTIFS(Data!$D$2:$D$844,"&lt;="&amp;C12,Data!$D$2:$D$844,"&gt;"&amp;B12)</f>
        <v>1</v>
      </c>
      <c r="H12">
        <v>1</v>
      </c>
    </row>
    <row r="13" spans="1:8" x14ac:dyDescent="0.25">
      <c r="E13" s="27"/>
    </row>
  </sheetData>
  <pageMargins left="0.7" right="0.7" top="0.75" bottom="0.75" header="0.3" footer="0.3"/>
  <ignoredErrors>
    <ignoredError sqref="D2:D1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43"/>
  <sheetViews>
    <sheetView showGridLines="0" workbookViewId="0">
      <selection activeCell="A6" sqref="A6"/>
    </sheetView>
  </sheetViews>
  <sheetFormatPr defaultColWidth="12.7109375" defaultRowHeight="15" x14ac:dyDescent="0.25"/>
  <cols>
    <col min="1" max="7" width="12.7109375" customWidth="1"/>
  </cols>
  <sheetData>
    <row r="1" spans="1:7" s="13" customFormat="1" ht="18.75" x14ac:dyDescent="0.3">
      <c r="A1" s="30" t="s">
        <v>1004</v>
      </c>
      <c r="B1" s="17"/>
    </row>
    <row r="2" spans="1:7" s="13" customFormat="1" ht="11.25" x14ac:dyDescent="0.2">
      <c r="A2" s="15" t="s">
        <v>122</v>
      </c>
      <c r="B2" s="17" t="s">
        <v>130</v>
      </c>
    </row>
    <row r="3" spans="1:7" s="13" customFormat="1" ht="11.25" x14ac:dyDescent="0.2">
      <c r="A3" s="15" t="s">
        <v>123</v>
      </c>
      <c r="B3" s="17" t="s">
        <v>1022</v>
      </c>
    </row>
    <row r="4" spans="1:7" s="13" customFormat="1" ht="11.25" x14ac:dyDescent="0.2">
      <c r="A4" s="15" t="s">
        <v>124</v>
      </c>
      <c r="B4" s="17" t="s">
        <v>1006</v>
      </c>
    </row>
    <row r="5" spans="1:7" s="14" customFormat="1" ht="11.25" x14ac:dyDescent="0.2">
      <c r="A5" s="16" t="s">
        <v>125</v>
      </c>
      <c r="B5" s="18" t="s">
        <v>126</v>
      </c>
    </row>
    <row r="7" spans="1:7" x14ac:dyDescent="0.25">
      <c r="A7" s="20"/>
      <c r="B7" s="40" t="s">
        <v>1021</v>
      </c>
      <c r="C7" s="41"/>
      <c r="D7" s="41"/>
      <c r="E7" s="41"/>
      <c r="F7" s="41"/>
      <c r="G7" s="41"/>
    </row>
    <row r="8" spans="1:7" ht="15.75" thickBot="1" x14ac:dyDescent="0.3">
      <c r="A8" s="21" t="s">
        <v>130</v>
      </c>
      <c r="B8" s="23" t="s">
        <v>131</v>
      </c>
      <c r="C8" s="23" t="s">
        <v>132</v>
      </c>
      <c r="D8" s="23" t="s">
        <v>133</v>
      </c>
      <c r="E8" s="23" t="s">
        <v>134</v>
      </c>
      <c r="F8" s="23" t="s">
        <v>135</v>
      </c>
      <c r="G8" s="23" t="s">
        <v>136</v>
      </c>
    </row>
    <row r="9" spans="1:7" ht="15.75" thickTop="1" x14ac:dyDescent="0.25">
      <c r="A9" s="19" t="s">
        <v>137</v>
      </c>
      <c r="B9" s="24">
        <v>414000</v>
      </c>
      <c r="C9" s="24">
        <v>3285454.5454545501</v>
      </c>
      <c r="D9" s="24">
        <f t="shared" ref="D9:D19" si="0">(B9+C9)/2</f>
        <v>1849727.272727275</v>
      </c>
      <c r="E9" s="22">
        <f>_xll.StatCountRange(ST_Salary,B9,C9,TRUE, TRUE)</f>
        <v>587</v>
      </c>
      <c r="F9" s="25">
        <f>E9/_xll.StatCount(ST_Salary)</f>
        <v>0.69632265717674968</v>
      </c>
      <c r="G9" s="26">
        <f t="shared" ref="G9:G19" si="1">F9/(C9-B9)</f>
        <v>2.4249823431090467E-7</v>
      </c>
    </row>
    <row r="10" spans="1:7" x14ac:dyDescent="0.25">
      <c r="A10" s="19" t="s">
        <v>138</v>
      </c>
      <c r="B10" s="24">
        <v>3285454.5454545501</v>
      </c>
      <c r="C10" s="24">
        <v>6156909.0909090899</v>
      </c>
      <c r="D10" s="24">
        <f t="shared" si="0"/>
        <v>4721181.8181818202</v>
      </c>
      <c r="E10" s="22">
        <f>_xll.StatCountRange(ST_Salary,B10,C10,FALSE, TRUE)</f>
        <v>111</v>
      </c>
      <c r="F10" s="25">
        <f>E10/_xll.StatCount(ST_Salary)</f>
        <v>0.13167259786476868</v>
      </c>
      <c r="G10" s="26">
        <f t="shared" si="1"/>
        <v>4.585571381347617E-8</v>
      </c>
    </row>
    <row r="11" spans="1:7" x14ac:dyDescent="0.25">
      <c r="A11" s="19" t="s">
        <v>139</v>
      </c>
      <c r="B11" s="24">
        <v>6156909.0909090899</v>
      </c>
      <c r="C11" s="24">
        <v>9028363.6363636404</v>
      </c>
      <c r="D11" s="24">
        <f t="shared" si="0"/>
        <v>7592636.3636363652</v>
      </c>
      <c r="E11" s="22">
        <f>_xll.StatCountRange(ST_Salary,B11,C11,FALSE, TRUE)</f>
        <v>54</v>
      </c>
      <c r="F11" s="25">
        <f>E11/_xll.StatCount(ST_Salary)</f>
        <v>6.4056939501779361E-2</v>
      </c>
      <c r="G11" s="26">
        <f t="shared" si="1"/>
        <v>2.2308185098447784E-8</v>
      </c>
    </row>
    <row r="12" spans="1:7" x14ac:dyDescent="0.25">
      <c r="A12" s="19" t="s">
        <v>140</v>
      </c>
      <c r="B12" s="24">
        <v>9028363.6363636404</v>
      </c>
      <c r="C12" s="24">
        <v>11899818.18181818</v>
      </c>
      <c r="D12" s="24">
        <f t="shared" si="0"/>
        <v>10464090.90909091</v>
      </c>
      <c r="E12" s="22">
        <f>_xll.StatCountRange(ST_Salary,B12,C12,FALSE, TRUE)</f>
        <v>26</v>
      </c>
      <c r="F12" s="25">
        <f>E12/_xll.StatCount(ST_Salary)</f>
        <v>3.084223013048636E-2</v>
      </c>
      <c r="G12" s="26">
        <f t="shared" si="1"/>
        <v>1.074097801036379E-8</v>
      </c>
    </row>
    <row r="13" spans="1:7" x14ac:dyDescent="0.25">
      <c r="A13" s="19" t="s">
        <v>141</v>
      </c>
      <c r="B13" s="24">
        <v>11899818.18181818</v>
      </c>
      <c r="C13" s="24">
        <v>14771272.72727273</v>
      </c>
      <c r="D13" s="24">
        <f t="shared" si="0"/>
        <v>13335545.454545455</v>
      </c>
      <c r="E13" s="22">
        <f>_xll.StatCountRange(ST_Salary,B13,C13,FALSE, TRUE)</f>
        <v>34</v>
      </c>
      <c r="F13" s="25">
        <f>E13/_xll.StatCount(ST_Salary)</f>
        <v>4.0332147093712932E-2</v>
      </c>
      <c r="G13" s="26">
        <f t="shared" si="1"/>
        <v>1.4045894321244901E-8</v>
      </c>
    </row>
    <row r="14" spans="1:7" x14ac:dyDescent="0.25">
      <c r="A14" s="19" t="s">
        <v>142</v>
      </c>
      <c r="B14" s="24">
        <v>14771272.72727273</v>
      </c>
      <c r="C14" s="24">
        <v>17642727.27272727</v>
      </c>
      <c r="D14" s="24">
        <f t="shared" si="0"/>
        <v>16207000</v>
      </c>
      <c r="E14" s="22">
        <f>_xll.StatCountRange(ST_Salary,B14,C14,FALSE, TRUE)</f>
        <v>13</v>
      </c>
      <c r="F14" s="25">
        <f>E14/_xll.StatCount(ST_Salary)</f>
        <v>1.542111506524318E-2</v>
      </c>
      <c r="G14" s="26">
        <f t="shared" si="1"/>
        <v>5.3704890051818951E-9</v>
      </c>
    </row>
    <row r="15" spans="1:7" x14ac:dyDescent="0.25">
      <c r="A15" s="19" t="s">
        <v>143</v>
      </c>
      <c r="B15" s="24">
        <v>17642727.27272727</v>
      </c>
      <c r="C15" s="24">
        <v>20514181.81818182</v>
      </c>
      <c r="D15" s="24">
        <f t="shared" si="0"/>
        <v>19078454.545454547</v>
      </c>
      <c r="E15" s="22">
        <f>_xll.StatCountRange(ST_Salary,B15,C15,FALSE, TRUE)</f>
        <v>12</v>
      </c>
      <c r="F15" s="25">
        <f>E15/_xll.StatCount(ST_Salary)</f>
        <v>1.4234875444839857E-2</v>
      </c>
      <c r="G15" s="26">
        <f t="shared" si="1"/>
        <v>4.9573744663217297E-9</v>
      </c>
    </row>
    <row r="16" spans="1:7" x14ac:dyDescent="0.25">
      <c r="A16" s="19" t="s">
        <v>144</v>
      </c>
      <c r="B16" s="24">
        <v>20514181.81818182</v>
      </c>
      <c r="C16" s="24">
        <v>23385636.36363636</v>
      </c>
      <c r="D16" s="24">
        <f t="shared" si="0"/>
        <v>21949909.09090909</v>
      </c>
      <c r="E16" s="22">
        <f>_xll.StatCountRange(ST_Salary,B16,C16,FALSE, TRUE)</f>
        <v>3</v>
      </c>
      <c r="F16" s="25">
        <f>E16/_xll.StatCount(ST_Salary)</f>
        <v>3.5587188612099642E-3</v>
      </c>
      <c r="G16" s="26">
        <f t="shared" si="1"/>
        <v>1.2393436165804372E-9</v>
      </c>
    </row>
    <row r="17" spans="1:7" x14ac:dyDescent="0.25">
      <c r="A17" s="19" t="s">
        <v>145</v>
      </c>
      <c r="B17" s="24">
        <v>23385636.36363636</v>
      </c>
      <c r="C17" s="24">
        <v>26257090.90909091</v>
      </c>
      <c r="D17" s="24">
        <f t="shared" si="0"/>
        <v>24821363.636363633</v>
      </c>
      <c r="E17" s="22">
        <f>_xll.StatCountRange(ST_Salary,B17,C17,FALSE, TRUE)</f>
        <v>2</v>
      </c>
      <c r="F17" s="25">
        <f>E17/_xll.StatCount(ST_Salary)</f>
        <v>2.3724792408066431E-3</v>
      </c>
      <c r="G17" s="26">
        <f t="shared" si="1"/>
        <v>8.2622907772028836E-10</v>
      </c>
    </row>
    <row r="18" spans="1:7" x14ac:dyDescent="0.25">
      <c r="A18" s="19" t="s">
        <v>146</v>
      </c>
      <c r="B18" s="24">
        <v>26257090.90909091</v>
      </c>
      <c r="C18" s="24">
        <v>29128545.454545461</v>
      </c>
      <c r="D18" s="24">
        <f t="shared" si="0"/>
        <v>27692818.181818187</v>
      </c>
      <c r="E18" s="22">
        <f>_xll.StatCountRange(ST_Salary,B18,C18,FALSE, TRUE)</f>
        <v>0</v>
      </c>
      <c r="F18" s="25">
        <f>E18/_xll.StatCount(ST_Salary)</f>
        <v>0</v>
      </c>
      <c r="G18" s="26">
        <f t="shared" si="1"/>
        <v>0</v>
      </c>
    </row>
    <row r="19" spans="1:7" x14ac:dyDescent="0.25">
      <c r="A19" s="19" t="s">
        <v>147</v>
      </c>
      <c r="B19" s="24">
        <v>29128545.454545461</v>
      </c>
      <c r="C19" s="24">
        <v>32000000</v>
      </c>
      <c r="D19" s="24">
        <f t="shared" si="0"/>
        <v>30564272.72727273</v>
      </c>
      <c r="E19" s="22">
        <f>_xll.StatCountRange(ST_Salary,B19,C19,FALSE, TRUE)</f>
        <v>1</v>
      </c>
      <c r="F19" s="25">
        <f>E19/_xll.StatCount(ST_Salary)</f>
        <v>1.1862396204033216E-3</v>
      </c>
      <c r="G19" s="26">
        <f t="shared" si="1"/>
        <v>4.1311453886014578E-10</v>
      </c>
    </row>
    <row r="42" spans="1:5" x14ac:dyDescent="0.25">
      <c r="A42" s="20"/>
      <c r="B42" s="40" t="s">
        <v>15</v>
      </c>
      <c r="C42" s="41"/>
      <c r="D42" s="41"/>
      <c r="E42" s="41"/>
    </row>
    <row r="43" spans="1:5" ht="15.75" thickBot="1" x14ac:dyDescent="0.3">
      <c r="A43" s="21" t="s">
        <v>148</v>
      </c>
      <c r="B43" s="31" t="s">
        <v>1015</v>
      </c>
      <c r="C43" s="31" t="s">
        <v>1016</v>
      </c>
      <c r="D43" s="31" t="s">
        <v>1017</v>
      </c>
      <c r="E43" s="31" t="s">
        <v>1018</v>
      </c>
    </row>
    <row r="44" spans="1:5" ht="15.75" thickTop="1" x14ac:dyDescent="0.25">
      <c r="A44" s="19"/>
      <c r="B44" s="11">
        <v>414000.00000000233</v>
      </c>
      <c r="C44" s="11">
        <v>0</v>
      </c>
      <c r="D44" s="11">
        <v>414000.00000000233</v>
      </c>
      <c r="E44" s="11">
        <v>0</v>
      </c>
    </row>
    <row r="45" spans="1:5" x14ac:dyDescent="0.25">
      <c r="A45" s="19"/>
      <c r="B45" s="11">
        <v>414000.00000000233</v>
      </c>
      <c r="C45" s="11">
        <f>$E$9</f>
        <v>587</v>
      </c>
      <c r="D45" s="11">
        <v>414000.00000000233</v>
      </c>
      <c r="E45" s="11">
        <f>$E$9</f>
        <v>587</v>
      </c>
    </row>
    <row r="46" spans="1:5" x14ac:dyDescent="0.25">
      <c r="A46" s="19"/>
      <c r="B46" s="11">
        <v>3285454.5454545477</v>
      </c>
      <c r="C46" s="11">
        <f>$E$9</f>
        <v>587</v>
      </c>
      <c r="D46" s="11">
        <v>492965.00000000233</v>
      </c>
      <c r="E46" s="11">
        <f>$E$9</f>
        <v>587</v>
      </c>
    </row>
    <row r="47" spans="1:5" x14ac:dyDescent="0.25">
      <c r="A47" s="19"/>
      <c r="B47" s="11">
        <v>3285454.5454545477</v>
      </c>
      <c r="C47" s="11">
        <v>0</v>
      </c>
      <c r="D47" s="11">
        <v>492965.00000000233</v>
      </c>
      <c r="E47" s="11">
        <v>0</v>
      </c>
    </row>
    <row r="48" spans="1:5" x14ac:dyDescent="0.25">
      <c r="A48" s="19"/>
      <c r="B48" s="11">
        <v>3285454.5454545477</v>
      </c>
      <c r="C48" s="11">
        <f>$E$10</f>
        <v>111</v>
      </c>
      <c r="D48" s="11">
        <v>571930.00000000233</v>
      </c>
      <c r="E48" s="11">
        <v>0</v>
      </c>
    </row>
    <row r="49" spans="1:5" x14ac:dyDescent="0.25">
      <c r="A49" s="19"/>
      <c r="B49" s="11">
        <v>6156909.0909090936</v>
      </c>
      <c r="C49" s="11">
        <f>$E$10</f>
        <v>111</v>
      </c>
      <c r="D49" s="11">
        <v>571930.00000000233</v>
      </c>
      <c r="E49" s="11">
        <f>$E$9</f>
        <v>587</v>
      </c>
    </row>
    <row r="50" spans="1:5" x14ac:dyDescent="0.25">
      <c r="A50" s="19"/>
      <c r="B50" s="11">
        <v>6156909.0909090936</v>
      </c>
      <c r="C50" s="11">
        <v>0</v>
      </c>
      <c r="D50" s="11">
        <v>650895.00000000233</v>
      </c>
      <c r="E50" s="11">
        <f>$E$9</f>
        <v>587</v>
      </c>
    </row>
    <row r="51" spans="1:5" x14ac:dyDescent="0.25">
      <c r="A51" s="19"/>
      <c r="B51" s="11">
        <v>6156909.0909090936</v>
      </c>
      <c r="C51" s="11">
        <f>$E$11</f>
        <v>54</v>
      </c>
      <c r="D51" s="11">
        <v>650895.00000000233</v>
      </c>
      <c r="E51" s="11">
        <v>0</v>
      </c>
    </row>
    <row r="52" spans="1:5" x14ac:dyDescent="0.25">
      <c r="A52" s="19"/>
      <c r="B52" s="11">
        <v>9028363.6363636386</v>
      </c>
      <c r="C52" s="11">
        <f>$E$11</f>
        <v>54</v>
      </c>
      <c r="D52" s="11">
        <v>729860.00000000233</v>
      </c>
      <c r="E52" s="11">
        <v>0</v>
      </c>
    </row>
    <row r="53" spans="1:5" x14ac:dyDescent="0.25">
      <c r="A53" s="19"/>
      <c r="B53" s="11">
        <v>9028363.6363636386</v>
      </c>
      <c r="C53" s="11">
        <v>0</v>
      </c>
      <c r="D53" s="11">
        <v>729860.00000000233</v>
      </c>
      <c r="E53" s="11">
        <f>$E$9</f>
        <v>587</v>
      </c>
    </row>
    <row r="54" spans="1:5" x14ac:dyDescent="0.25">
      <c r="A54" s="19"/>
      <c r="B54" s="11">
        <v>9028363.6363636386</v>
      </c>
      <c r="C54" s="11">
        <f>$E$12</f>
        <v>26</v>
      </c>
      <c r="D54" s="11">
        <v>808825.00000000233</v>
      </c>
      <c r="E54" s="11">
        <f>$E$9</f>
        <v>587</v>
      </c>
    </row>
    <row r="55" spans="1:5" x14ac:dyDescent="0.25">
      <c r="A55" s="19"/>
      <c r="B55" s="11">
        <v>11899818.181818184</v>
      </c>
      <c r="C55" s="11">
        <f>$E$12</f>
        <v>26</v>
      </c>
      <c r="D55" s="11">
        <v>808825.00000000233</v>
      </c>
      <c r="E55" s="11">
        <v>0</v>
      </c>
    </row>
    <row r="56" spans="1:5" x14ac:dyDescent="0.25">
      <c r="A56" s="19"/>
      <c r="B56" s="11">
        <v>11899818.181818184</v>
      </c>
      <c r="C56" s="11">
        <v>0</v>
      </c>
      <c r="D56" s="11">
        <v>887790.00000000233</v>
      </c>
      <c r="E56" s="11">
        <v>0</v>
      </c>
    </row>
    <row r="57" spans="1:5" x14ac:dyDescent="0.25">
      <c r="A57" s="19"/>
      <c r="B57" s="11">
        <v>11899818.181818184</v>
      </c>
      <c r="C57" s="11">
        <f>$E$13</f>
        <v>34</v>
      </c>
      <c r="D57" s="11">
        <v>887790.00000000233</v>
      </c>
      <c r="E57" s="11">
        <f>$E$9</f>
        <v>587</v>
      </c>
    </row>
    <row r="58" spans="1:5" x14ac:dyDescent="0.25">
      <c r="A58" s="19"/>
      <c r="B58" s="11">
        <v>14771272.72727273</v>
      </c>
      <c r="C58" s="11">
        <f>$E$13</f>
        <v>34</v>
      </c>
      <c r="D58" s="11">
        <v>966755.00000000233</v>
      </c>
      <c r="E58" s="11">
        <f>$E$9</f>
        <v>587</v>
      </c>
    </row>
    <row r="59" spans="1:5" x14ac:dyDescent="0.25">
      <c r="A59" s="19"/>
      <c r="B59" s="11">
        <v>14771272.72727273</v>
      </c>
      <c r="C59" s="11">
        <v>0</v>
      </c>
      <c r="D59" s="11">
        <v>966755.00000000233</v>
      </c>
      <c r="E59" s="11">
        <v>0</v>
      </c>
    </row>
    <row r="60" spans="1:5" x14ac:dyDescent="0.25">
      <c r="A60" s="19"/>
      <c r="B60" s="11">
        <v>14771272.72727273</v>
      </c>
      <c r="C60" s="11">
        <f>$E$14</f>
        <v>13</v>
      </c>
      <c r="D60" s="11">
        <v>1045720.0000000023</v>
      </c>
      <c r="E60" s="11">
        <v>0</v>
      </c>
    </row>
    <row r="61" spans="1:5" x14ac:dyDescent="0.25">
      <c r="A61" s="19"/>
      <c r="B61" s="11">
        <v>17642727.272727273</v>
      </c>
      <c r="C61" s="11">
        <f>$E$14</f>
        <v>13</v>
      </c>
      <c r="D61" s="11">
        <v>1045720.0000000023</v>
      </c>
      <c r="E61" s="11">
        <f>$E$9</f>
        <v>587</v>
      </c>
    </row>
    <row r="62" spans="1:5" x14ac:dyDescent="0.25">
      <c r="A62" s="19"/>
      <c r="B62" s="11">
        <v>17642727.272727273</v>
      </c>
      <c r="C62" s="11">
        <v>0</v>
      </c>
      <c r="D62" s="11">
        <v>1124685.0000000023</v>
      </c>
      <c r="E62" s="11">
        <f>$E$9</f>
        <v>587</v>
      </c>
    </row>
    <row r="63" spans="1:5" x14ac:dyDescent="0.25">
      <c r="A63" s="19"/>
      <c r="B63" s="11">
        <v>17642727.272727273</v>
      </c>
      <c r="C63" s="11">
        <f>$E$15</f>
        <v>12</v>
      </c>
      <c r="D63" s="11">
        <v>1124685.0000000023</v>
      </c>
      <c r="E63" s="11">
        <v>0</v>
      </c>
    </row>
    <row r="64" spans="1:5" x14ac:dyDescent="0.25">
      <c r="A64" s="19"/>
      <c r="B64" s="11">
        <v>20514181.81818182</v>
      </c>
      <c r="C64" s="11">
        <f>$E$15</f>
        <v>12</v>
      </c>
      <c r="D64" s="11">
        <v>1203650.0000000023</v>
      </c>
      <c r="E64" s="11">
        <v>0</v>
      </c>
    </row>
    <row r="65" spans="1:5" x14ac:dyDescent="0.25">
      <c r="A65" s="19"/>
      <c r="B65" s="11">
        <v>20514181.81818182</v>
      </c>
      <c r="C65" s="11">
        <v>0</v>
      </c>
      <c r="D65" s="11">
        <v>1203650.0000000023</v>
      </c>
      <c r="E65" s="11">
        <f>$E$9</f>
        <v>587</v>
      </c>
    </row>
    <row r="66" spans="1:5" x14ac:dyDescent="0.25">
      <c r="A66" s="19"/>
      <c r="B66" s="11">
        <v>20514181.81818182</v>
      </c>
      <c r="C66" s="11">
        <f>$E$16</f>
        <v>3</v>
      </c>
      <c r="D66" s="11">
        <v>1282615.0000000023</v>
      </c>
      <c r="E66" s="11">
        <f>$E$9</f>
        <v>587</v>
      </c>
    </row>
    <row r="67" spans="1:5" x14ac:dyDescent="0.25">
      <c r="A67" s="19"/>
      <c r="B67" s="11">
        <v>23385636.363636367</v>
      </c>
      <c r="C67" s="11">
        <f>$E$16</f>
        <v>3</v>
      </c>
      <c r="D67" s="11">
        <v>1282615.0000000023</v>
      </c>
      <c r="E67" s="11">
        <v>0</v>
      </c>
    </row>
    <row r="68" spans="1:5" x14ac:dyDescent="0.25">
      <c r="A68" s="19"/>
      <c r="B68" s="11">
        <v>23385636.363636367</v>
      </c>
      <c r="C68" s="11">
        <v>0</v>
      </c>
      <c r="D68" s="11">
        <v>1361580.0000000023</v>
      </c>
      <c r="E68" s="11">
        <v>0</v>
      </c>
    </row>
    <row r="69" spans="1:5" x14ac:dyDescent="0.25">
      <c r="A69" s="19"/>
      <c r="B69" s="11">
        <v>23385636.363636367</v>
      </c>
      <c r="C69" s="11">
        <f>$E$17</f>
        <v>2</v>
      </c>
      <c r="D69" s="11">
        <v>1361580.0000000023</v>
      </c>
      <c r="E69" s="11">
        <f>$E$9</f>
        <v>587</v>
      </c>
    </row>
    <row r="70" spans="1:5" x14ac:dyDescent="0.25">
      <c r="A70" s="19"/>
      <c r="B70" s="11">
        <v>26257090.90909091</v>
      </c>
      <c r="C70" s="11">
        <f>$E$17</f>
        <v>2</v>
      </c>
      <c r="D70" s="11">
        <v>1440545.0000000023</v>
      </c>
      <c r="E70" s="11">
        <f>$E$9</f>
        <v>587</v>
      </c>
    </row>
    <row r="71" spans="1:5" x14ac:dyDescent="0.25">
      <c r="A71" s="19"/>
      <c r="B71" s="11">
        <v>26257090.90909091</v>
      </c>
      <c r="C71" s="11">
        <v>0</v>
      </c>
      <c r="D71" s="11">
        <v>1440545.0000000023</v>
      </c>
      <c r="E71" s="11">
        <v>0</v>
      </c>
    </row>
    <row r="72" spans="1:5" x14ac:dyDescent="0.25">
      <c r="A72" s="19"/>
      <c r="B72" s="11">
        <v>26257090.90909091</v>
      </c>
      <c r="C72" s="11">
        <f>$E$18</f>
        <v>0</v>
      </c>
      <c r="D72" s="11">
        <v>1519510.0000000023</v>
      </c>
      <c r="E72" s="11">
        <v>0</v>
      </c>
    </row>
    <row r="73" spans="1:5" x14ac:dyDescent="0.25">
      <c r="A73" s="19"/>
      <c r="B73" s="11">
        <v>29128545.454545457</v>
      </c>
      <c r="C73" s="11">
        <f>$E$18</f>
        <v>0</v>
      </c>
      <c r="D73" s="11">
        <v>1519510.0000000023</v>
      </c>
      <c r="E73" s="11">
        <f>$E$9</f>
        <v>587</v>
      </c>
    </row>
    <row r="74" spans="1:5" x14ac:dyDescent="0.25">
      <c r="A74" s="19"/>
      <c r="B74" s="11">
        <v>29128545.454545457</v>
      </c>
      <c r="C74" s="11">
        <v>0</v>
      </c>
      <c r="D74" s="11">
        <v>1598475.0000000023</v>
      </c>
      <c r="E74" s="11">
        <f>$E$9</f>
        <v>587</v>
      </c>
    </row>
    <row r="75" spans="1:5" x14ac:dyDescent="0.25">
      <c r="A75" s="19"/>
      <c r="B75" s="11">
        <v>29128545.454545457</v>
      </c>
      <c r="C75" s="11">
        <f>$E$19</f>
        <v>1</v>
      </c>
      <c r="D75" s="11">
        <v>1598475.0000000023</v>
      </c>
      <c r="E75" s="11">
        <v>0</v>
      </c>
    </row>
    <row r="76" spans="1:5" x14ac:dyDescent="0.25">
      <c r="A76" s="19"/>
      <c r="B76" s="11">
        <v>32000000</v>
      </c>
      <c r="C76" s="11">
        <f>$E$19</f>
        <v>1</v>
      </c>
      <c r="D76" s="11">
        <v>1677440.0000000023</v>
      </c>
      <c r="E76" s="11">
        <v>0</v>
      </c>
    </row>
    <row r="77" spans="1:5" x14ac:dyDescent="0.25">
      <c r="A77" s="19"/>
      <c r="B77" s="11">
        <v>32000000</v>
      </c>
      <c r="C77" s="11">
        <v>0</v>
      </c>
      <c r="D77" s="11">
        <v>1677440.0000000023</v>
      </c>
      <c r="E77" s="11">
        <f>$E$9</f>
        <v>587</v>
      </c>
    </row>
    <row r="78" spans="1:5" x14ac:dyDescent="0.25">
      <c r="A78" s="19"/>
      <c r="B78" s="11"/>
      <c r="C78" s="11"/>
      <c r="D78" s="11">
        <v>1756405.0000000023</v>
      </c>
      <c r="E78" s="11">
        <f>$E$9</f>
        <v>587</v>
      </c>
    </row>
    <row r="79" spans="1:5" x14ac:dyDescent="0.25">
      <c r="A79" s="19"/>
      <c r="B79" s="11"/>
      <c r="C79" s="11"/>
      <c r="D79" s="11">
        <v>1756405.0000000023</v>
      </c>
      <c r="E79" s="11">
        <v>0</v>
      </c>
    </row>
    <row r="80" spans="1:5" x14ac:dyDescent="0.25">
      <c r="A80" s="19"/>
      <c r="B80" s="11"/>
      <c r="C80" s="11"/>
      <c r="D80" s="11">
        <v>1835370.0000000023</v>
      </c>
      <c r="E80" s="11">
        <v>0</v>
      </c>
    </row>
    <row r="81" spans="1:5" x14ac:dyDescent="0.25">
      <c r="A81" s="19"/>
      <c r="B81" s="11"/>
      <c r="C81" s="11"/>
      <c r="D81" s="11">
        <v>1835370.0000000023</v>
      </c>
      <c r="E81" s="11">
        <f>$E$9</f>
        <v>587</v>
      </c>
    </row>
    <row r="82" spans="1:5" x14ac:dyDescent="0.25">
      <c r="A82" s="19"/>
      <c r="B82" s="11"/>
      <c r="C82" s="11"/>
      <c r="D82" s="11">
        <v>1914335.0000000023</v>
      </c>
      <c r="E82" s="11">
        <f>$E$9</f>
        <v>587</v>
      </c>
    </row>
    <row r="83" spans="1:5" x14ac:dyDescent="0.25">
      <c r="A83" s="19"/>
      <c r="B83" s="11"/>
      <c r="C83" s="11"/>
      <c r="D83" s="11">
        <v>1914335.0000000023</v>
      </c>
      <c r="E83" s="11">
        <v>0</v>
      </c>
    </row>
    <row r="84" spans="1:5" x14ac:dyDescent="0.25">
      <c r="A84" s="19"/>
      <c r="B84" s="11"/>
      <c r="C84" s="11"/>
      <c r="D84" s="11">
        <v>1993300.0000000023</v>
      </c>
      <c r="E84" s="11">
        <v>0</v>
      </c>
    </row>
    <row r="85" spans="1:5" x14ac:dyDescent="0.25">
      <c r="A85" s="19"/>
      <c r="B85" s="11"/>
      <c r="C85" s="11"/>
      <c r="D85" s="11">
        <v>1993300.0000000023</v>
      </c>
      <c r="E85" s="11">
        <f>$E$9</f>
        <v>587</v>
      </c>
    </row>
    <row r="86" spans="1:5" x14ac:dyDescent="0.25">
      <c r="A86" s="19"/>
      <c r="B86" s="11"/>
      <c r="C86" s="11"/>
      <c r="D86" s="11">
        <v>2072265.0000000023</v>
      </c>
      <c r="E86" s="11">
        <f>$E$9</f>
        <v>587</v>
      </c>
    </row>
    <row r="87" spans="1:5" x14ac:dyDescent="0.25">
      <c r="A87" s="19"/>
      <c r="B87" s="11"/>
      <c r="C87" s="11"/>
      <c r="D87" s="11">
        <v>2072265.0000000023</v>
      </c>
      <c r="E87" s="11">
        <v>0</v>
      </c>
    </row>
    <row r="88" spans="1:5" x14ac:dyDescent="0.25">
      <c r="A88" s="19"/>
      <c r="B88" s="11"/>
      <c r="C88" s="11"/>
      <c r="D88" s="11">
        <v>2151230.0000000023</v>
      </c>
      <c r="E88" s="11">
        <v>0</v>
      </c>
    </row>
    <row r="89" spans="1:5" x14ac:dyDescent="0.25">
      <c r="A89" s="19"/>
      <c r="B89" s="11"/>
      <c r="C89" s="11"/>
      <c r="D89" s="11">
        <v>2151230.0000000023</v>
      </c>
      <c r="E89" s="11">
        <f>$E$9</f>
        <v>587</v>
      </c>
    </row>
    <row r="90" spans="1:5" x14ac:dyDescent="0.25">
      <c r="A90" s="19"/>
      <c r="B90" s="11"/>
      <c r="C90" s="11"/>
      <c r="D90" s="11">
        <v>2230195.0000000023</v>
      </c>
      <c r="E90" s="11">
        <f>$E$9</f>
        <v>587</v>
      </c>
    </row>
    <row r="91" spans="1:5" x14ac:dyDescent="0.25">
      <c r="A91" s="19"/>
      <c r="B91" s="11"/>
      <c r="C91" s="11"/>
      <c r="D91" s="11">
        <v>2230195.0000000023</v>
      </c>
      <c r="E91" s="11">
        <v>0</v>
      </c>
    </row>
    <row r="92" spans="1:5" x14ac:dyDescent="0.25">
      <c r="A92" s="19"/>
      <c r="B92" s="11"/>
      <c r="C92" s="11"/>
      <c r="D92" s="11">
        <v>2309160.0000000023</v>
      </c>
      <c r="E92" s="11">
        <v>0</v>
      </c>
    </row>
    <row r="93" spans="1:5" x14ac:dyDescent="0.25">
      <c r="A93" s="19"/>
      <c r="B93" s="11"/>
      <c r="C93" s="11"/>
      <c r="D93" s="11">
        <v>2309160.0000000023</v>
      </c>
      <c r="E93" s="11">
        <f>$E$9</f>
        <v>587</v>
      </c>
    </row>
    <row r="94" spans="1:5" x14ac:dyDescent="0.25">
      <c r="A94" s="19"/>
      <c r="B94" s="11"/>
      <c r="C94" s="11"/>
      <c r="D94" s="11">
        <v>2388125.0000000023</v>
      </c>
      <c r="E94" s="11">
        <f>$E$9</f>
        <v>587</v>
      </c>
    </row>
    <row r="95" spans="1:5" x14ac:dyDescent="0.25">
      <c r="A95" s="19"/>
      <c r="B95" s="11"/>
      <c r="C95" s="11"/>
      <c r="D95" s="11">
        <v>2388125.0000000023</v>
      </c>
      <c r="E95" s="11">
        <v>0</v>
      </c>
    </row>
    <row r="96" spans="1:5" x14ac:dyDescent="0.25">
      <c r="A96" s="19"/>
      <c r="B96" s="11"/>
      <c r="C96" s="11"/>
      <c r="D96" s="11">
        <v>2467090.0000000023</v>
      </c>
      <c r="E96" s="11">
        <v>0</v>
      </c>
    </row>
    <row r="97" spans="1:5" x14ac:dyDescent="0.25">
      <c r="A97" s="19"/>
      <c r="B97" s="11"/>
      <c r="C97" s="11"/>
      <c r="D97" s="11">
        <v>2467090.0000000023</v>
      </c>
      <c r="E97" s="11">
        <f>$E$9</f>
        <v>587</v>
      </c>
    </row>
    <row r="98" spans="1:5" x14ac:dyDescent="0.25">
      <c r="A98" s="19"/>
      <c r="B98" s="11"/>
      <c r="C98" s="11"/>
      <c r="D98" s="11">
        <v>2546055.0000000023</v>
      </c>
      <c r="E98" s="11">
        <f>$E$9</f>
        <v>587</v>
      </c>
    </row>
    <row r="99" spans="1:5" x14ac:dyDescent="0.25">
      <c r="A99" s="19"/>
      <c r="B99" s="11"/>
      <c r="C99" s="11"/>
      <c r="D99" s="11">
        <v>2546055.0000000023</v>
      </c>
      <c r="E99" s="11">
        <v>0</v>
      </c>
    </row>
    <row r="100" spans="1:5" x14ac:dyDescent="0.25">
      <c r="A100" s="19"/>
      <c r="B100" s="11"/>
      <c r="C100" s="11"/>
      <c r="D100" s="11">
        <v>2625020.0000000023</v>
      </c>
      <c r="E100" s="11">
        <v>0</v>
      </c>
    </row>
    <row r="101" spans="1:5" x14ac:dyDescent="0.25">
      <c r="A101" s="19"/>
      <c r="B101" s="11"/>
      <c r="C101" s="11"/>
      <c r="D101" s="11">
        <v>2625020.0000000023</v>
      </c>
      <c r="E101" s="11">
        <f>$E$9</f>
        <v>587</v>
      </c>
    </row>
    <row r="102" spans="1:5" x14ac:dyDescent="0.25">
      <c r="A102" s="19"/>
      <c r="B102" s="11"/>
      <c r="C102" s="11"/>
      <c r="D102" s="11">
        <v>2703985.0000000023</v>
      </c>
      <c r="E102" s="11">
        <f>$E$9</f>
        <v>587</v>
      </c>
    </row>
    <row r="103" spans="1:5" x14ac:dyDescent="0.25">
      <c r="A103" s="19"/>
      <c r="B103" s="11"/>
      <c r="C103" s="11"/>
      <c r="D103" s="11">
        <v>2703985.0000000023</v>
      </c>
      <c r="E103" s="11">
        <v>0</v>
      </c>
    </row>
    <row r="104" spans="1:5" x14ac:dyDescent="0.25">
      <c r="A104" s="19"/>
      <c r="B104" s="11"/>
      <c r="C104" s="11"/>
      <c r="D104" s="11">
        <v>2782950.0000000023</v>
      </c>
      <c r="E104" s="11">
        <v>0</v>
      </c>
    </row>
    <row r="105" spans="1:5" x14ac:dyDescent="0.25">
      <c r="A105" s="19"/>
      <c r="B105" s="11"/>
      <c r="C105" s="11"/>
      <c r="D105" s="11">
        <v>2782950.0000000023</v>
      </c>
      <c r="E105" s="11">
        <f>$E$9</f>
        <v>587</v>
      </c>
    </row>
    <row r="106" spans="1:5" x14ac:dyDescent="0.25">
      <c r="A106" s="19"/>
      <c r="B106" s="11"/>
      <c r="C106" s="11"/>
      <c r="D106" s="11">
        <v>2861915.0000000023</v>
      </c>
      <c r="E106" s="11">
        <f>$E$9</f>
        <v>587</v>
      </c>
    </row>
    <row r="107" spans="1:5" x14ac:dyDescent="0.25">
      <c r="A107" s="19"/>
      <c r="B107" s="11"/>
      <c r="C107" s="11"/>
      <c r="D107" s="11">
        <v>2861915.0000000023</v>
      </c>
      <c r="E107" s="11">
        <v>0</v>
      </c>
    </row>
    <row r="108" spans="1:5" x14ac:dyDescent="0.25">
      <c r="A108" s="19"/>
      <c r="B108" s="11"/>
      <c r="C108" s="11"/>
      <c r="D108" s="11">
        <v>2940880.0000000023</v>
      </c>
      <c r="E108" s="11">
        <v>0</v>
      </c>
    </row>
    <row r="109" spans="1:5" x14ac:dyDescent="0.25">
      <c r="A109" s="19"/>
      <c r="B109" s="11"/>
      <c r="C109" s="11"/>
      <c r="D109" s="11">
        <v>2940880.0000000023</v>
      </c>
      <c r="E109" s="11">
        <f>$E$9</f>
        <v>587</v>
      </c>
    </row>
    <row r="110" spans="1:5" x14ac:dyDescent="0.25">
      <c r="A110" s="19"/>
      <c r="B110" s="11"/>
      <c r="C110" s="11"/>
      <c r="D110" s="11">
        <v>3019845.0000000023</v>
      </c>
      <c r="E110" s="11">
        <f>$E$9</f>
        <v>587</v>
      </c>
    </row>
    <row r="111" spans="1:5" x14ac:dyDescent="0.25">
      <c r="A111" s="19"/>
      <c r="B111" s="11"/>
      <c r="C111" s="11"/>
      <c r="D111" s="11">
        <v>3019845.0000000023</v>
      </c>
      <c r="E111" s="11">
        <v>0</v>
      </c>
    </row>
    <row r="112" spans="1:5" x14ac:dyDescent="0.25">
      <c r="A112" s="19"/>
      <c r="B112" s="11"/>
      <c r="C112" s="11"/>
      <c r="D112" s="11">
        <v>3098810.0000000023</v>
      </c>
      <c r="E112" s="11">
        <v>0</v>
      </c>
    </row>
    <row r="113" spans="1:5" x14ac:dyDescent="0.25">
      <c r="A113" s="19"/>
      <c r="B113" s="11"/>
      <c r="C113" s="11"/>
      <c r="D113" s="11">
        <v>3098810.0000000023</v>
      </c>
      <c r="E113" s="11">
        <f>$E$9</f>
        <v>587</v>
      </c>
    </row>
    <row r="114" spans="1:5" x14ac:dyDescent="0.25">
      <c r="A114" s="19"/>
      <c r="B114" s="11"/>
      <c r="C114" s="11"/>
      <c r="D114" s="11">
        <v>3177775.0000000023</v>
      </c>
      <c r="E114" s="11">
        <f>$E$9</f>
        <v>587</v>
      </c>
    </row>
    <row r="115" spans="1:5" x14ac:dyDescent="0.25">
      <c r="A115" s="19"/>
      <c r="B115" s="11"/>
      <c r="C115" s="11"/>
      <c r="D115" s="11">
        <v>3177775.0000000023</v>
      </c>
      <c r="E115" s="11">
        <v>0</v>
      </c>
    </row>
    <row r="116" spans="1:5" x14ac:dyDescent="0.25">
      <c r="A116" s="19"/>
      <c r="B116" s="11"/>
      <c r="C116" s="11"/>
      <c r="D116" s="11">
        <v>3256740.0000000023</v>
      </c>
      <c r="E116" s="11">
        <v>0</v>
      </c>
    </row>
    <row r="117" spans="1:5" x14ac:dyDescent="0.25">
      <c r="A117" s="19"/>
      <c r="B117" s="11"/>
      <c r="C117" s="11"/>
      <c r="D117" s="11">
        <v>3256740.0000000023</v>
      </c>
      <c r="E117" s="11">
        <f>$E$9</f>
        <v>587</v>
      </c>
    </row>
    <row r="118" spans="1:5" x14ac:dyDescent="0.25">
      <c r="A118" s="19"/>
      <c r="B118" s="11"/>
      <c r="C118" s="11"/>
      <c r="D118" s="11">
        <v>3285454.5454545477</v>
      </c>
      <c r="E118" s="11">
        <f>$E$9</f>
        <v>587</v>
      </c>
    </row>
    <row r="119" spans="1:5" x14ac:dyDescent="0.25">
      <c r="A119" s="19"/>
      <c r="B119" s="11"/>
      <c r="C119" s="11"/>
      <c r="D119" s="11">
        <v>3285454.5454545477</v>
      </c>
      <c r="E119" s="11">
        <v>0</v>
      </c>
    </row>
    <row r="120" spans="1:5" x14ac:dyDescent="0.25">
      <c r="A120" s="19"/>
      <c r="B120" s="11"/>
      <c r="C120" s="11"/>
      <c r="D120" s="11">
        <v>3285454.5454545477</v>
      </c>
      <c r="E120" s="11">
        <v>0</v>
      </c>
    </row>
    <row r="121" spans="1:5" x14ac:dyDescent="0.25">
      <c r="A121" s="19"/>
      <c r="B121" s="11"/>
      <c r="C121" s="11"/>
      <c r="D121" s="11">
        <v>3285454.5454545477</v>
      </c>
      <c r="E121" s="11">
        <f>$E$10</f>
        <v>111</v>
      </c>
    </row>
    <row r="122" spans="1:5" x14ac:dyDescent="0.25">
      <c r="A122" s="19"/>
      <c r="B122" s="11"/>
      <c r="C122" s="11"/>
      <c r="D122" s="11">
        <v>3364419.5454545477</v>
      </c>
      <c r="E122" s="11">
        <f>$E$10</f>
        <v>111</v>
      </c>
    </row>
    <row r="123" spans="1:5" x14ac:dyDescent="0.25">
      <c r="A123" s="19"/>
      <c r="B123" s="11"/>
      <c r="C123" s="11"/>
      <c r="D123" s="11">
        <v>3364419.5454545477</v>
      </c>
      <c r="E123" s="11">
        <v>0</v>
      </c>
    </row>
    <row r="124" spans="1:5" x14ac:dyDescent="0.25">
      <c r="A124" s="19"/>
      <c r="B124" s="11"/>
      <c r="C124" s="11"/>
      <c r="D124" s="11">
        <v>3443384.5454545477</v>
      </c>
      <c r="E124" s="11">
        <v>0</v>
      </c>
    </row>
    <row r="125" spans="1:5" x14ac:dyDescent="0.25">
      <c r="A125" s="19"/>
      <c r="B125" s="11"/>
      <c r="C125" s="11"/>
      <c r="D125" s="11">
        <v>3443384.5454545477</v>
      </c>
      <c r="E125" s="11">
        <f>$E$10</f>
        <v>111</v>
      </c>
    </row>
    <row r="126" spans="1:5" x14ac:dyDescent="0.25">
      <c r="A126" s="19"/>
      <c r="B126" s="11"/>
      <c r="C126" s="11"/>
      <c r="D126" s="11">
        <v>3522349.5454545477</v>
      </c>
      <c r="E126" s="11">
        <f>$E$10</f>
        <v>111</v>
      </c>
    </row>
    <row r="127" spans="1:5" x14ac:dyDescent="0.25">
      <c r="A127" s="19"/>
      <c r="B127" s="11"/>
      <c r="C127" s="11"/>
      <c r="D127" s="11">
        <v>3522349.5454545477</v>
      </c>
      <c r="E127" s="11">
        <v>0</v>
      </c>
    </row>
    <row r="128" spans="1:5" x14ac:dyDescent="0.25">
      <c r="A128" s="19"/>
      <c r="B128" s="11"/>
      <c r="C128" s="11"/>
      <c r="D128" s="11">
        <v>3601314.5454545477</v>
      </c>
      <c r="E128" s="11">
        <v>0</v>
      </c>
    </row>
    <row r="129" spans="1:5" x14ac:dyDescent="0.25">
      <c r="A129" s="19"/>
      <c r="B129" s="11"/>
      <c r="C129" s="11"/>
      <c r="D129" s="11">
        <v>3601314.5454545477</v>
      </c>
      <c r="E129" s="11">
        <f>$E$10</f>
        <v>111</v>
      </c>
    </row>
    <row r="130" spans="1:5" x14ac:dyDescent="0.25">
      <c r="A130" s="19"/>
      <c r="B130" s="11"/>
      <c r="C130" s="11"/>
      <c r="D130" s="11">
        <v>3680279.5454545477</v>
      </c>
      <c r="E130" s="11">
        <f>$E$10</f>
        <v>111</v>
      </c>
    </row>
    <row r="131" spans="1:5" x14ac:dyDescent="0.25">
      <c r="A131" s="19"/>
      <c r="B131" s="11"/>
      <c r="C131" s="11"/>
      <c r="D131" s="11">
        <v>3680279.5454545477</v>
      </c>
      <c r="E131" s="11">
        <v>0</v>
      </c>
    </row>
    <row r="132" spans="1:5" x14ac:dyDescent="0.25">
      <c r="A132" s="19"/>
      <c r="B132" s="11"/>
      <c r="C132" s="11"/>
      <c r="D132" s="11">
        <v>3759244.5454545477</v>
      </c>
      <c r="E132" s="11">
        <v>0</v>
      </c>
    </row>
    <row r="133" spans="1:5" x14ac:dyDescent="0.25">
      <c r="A133" s="19"/>
      <c r="B133" s="11"/>
      <c r="C133" s="11"/>
      <c r="D133" s="11">
        <v>3759244.5454545477</v>
      </c>
      <c r="E133" s="11">
        <f>$E$10</f>
        <v>111</v>
      </c>
    </row>
    <row r="134" spans="1:5" x14ac:dyDescent="0.25">
      <c r="A134" s="19"/>
      <c r="B134" s="11"/>
      <c r="C134" s="11"/>
      <c r="D134" s="11">
        <v>3838209.5454545477</v>
      </c>
      <c r="E134" s="11">
        <f>$E$10</f>
        <v>111</v>
      </c>
    </row>
    <row r="135" spans="1:5" x14ac:dyDescent="0.25">
      <c r="A135" s="19"/>
      <c r="B135" s="11"/>
      <c r="C135" s="11"/>
      <c r="D135" s="11">
        <v>3838209.5454545477</v>
      </c>
      <c r="E135" s="11">
        <v>0</v>
      </c>
    </row>
    <row r="136" spans="1:5" x14ac:dyDescent="0.25">
      <c r="A136" s="19"/>
      <c r="B136" s="11"/>
      <c r="C136" s="11"/>
      <c r="D136" s="11">
        <v>3917174.5454545477</v>
      </c>
      <c r="E136" s="11">
        <v>0</v>
      </c>
    </row>
    <row r="137" spans="1:5" x14ac:dyDescent="0.25">
      <c r="A137" s="19"/>
      <c r="B137" s="11"/>
      <c r="C137" s="11"/>
      <c r="D137" s="11">
        <v>3917174.5454545477</v>
      </c>
      <c r="E137" s="11">
        <f>$E$10</f>
        <v>111</v>
      </c>
    </row>
    <row r="138" spans="1:5" x14ac:dyDescent="0.25">
      <c r="A138" s="19"/>
      <c r="B138" s="11"/>
      <c r="C138" s="11"/>
      <c r="D138" s="11">
        <v>3996139.5454545477</v>
      </c>
      <c r="E138" s="11">
        <f>$E$10</f>
        <v>111</v>
      </c>
    </row>
    <row r="139" spans="1:5" x14ac:dyDescent="0.25">
      <c r="A139" s="19"/>
      <c r="B139" s="11"/>
      <c r="C139" s="11"/>
      <c r="D139" s="11">
        <v>3996139.5454545477</v>
      </c>
      <c r="E139" s="11">
        <v>0</v>
      </c>
    </row>
    <row r="140" spans="1:5" x14ac:dyDescent="0.25">
      <c r="A140" s="19"/>
      <c r="B140" s="11"/>
      <c r="C140" s="11"/>
      <c r="D140" s="11">
        <v>4075104.5454545477</v>
      </c>
      <c r="E140" s="11">
        <v>0</v>
      </c>
    </row>
    <row r="141" spans="1:5" x14ac:dyDescent="0.25">
      <c r="A141" s="19"/>
      <c r="B141" s="11"/>
      <c r="C141" s="11"/>
      <c r="D141" s="11">
        <v>4075104.5454545477</v>
      </c>
      <c r="E141" s="11">
        <f>$E$10</f>
        <v>111</v>
      </c>
    </row>
    <row r="142" spans="1:5" x14ac:dyDescent="0.25">
      <c r="A142" s="19"/>
      <c r="B142" s="11"/>
      <c r="C142" s="11"/>
      <c r="D142" s="11">
        <v>4154069.5454545477</v>
      </c>
      <c r="E142" s="11">
        <f>$E$10</f>
        <v>111</v>
      </c>
    </row>
    <row r="143" spans="1:5" x14ac:dyDescent="0.25">
      <c r="A143" s="19"/>
      <c r="B143" s="11"/>
      <c r="C143" s="11"/>
      <c r="D143" s="11">
        <v>4154069.5454545477</v>
      </c>
      <c r="E143" s="11">
        <v>0</v>
      </c>
    </row>
    <row r="144" spans="1:5" x14ac:dyDescent="0.25">
      <c r="A144" s="19"/>
      <c r="B144" s="11"/>
      <c r="C144" s="11"/>
      <c r="D144" s="11">
        <v>4233034.5454545477</v>
      </c>
      <c r="E144" s="11">
        <v>0</v>
      </c>
    </row>
    <row r="145" spans="1:5" x14ac:dyDescent="0.25">
      <c r="A145" s="19"/>
      <c r="B145" s="11"/>
      <c r="C145" s="11"/>
      <c r="D145" s="11">
        <v>4233034.5454545477</v>
      </c>
      <c r="E145" s="11">
        <f>$E$10</f>
        <v>111</v>
      </c>
    </row>
    <row r="146" spans="1:5" x14ac:dyDescent="0.25">
      <c r="A146" s="19"/>
      <c r="B146" s="11"/>
      <c r="C146" s="11"/>
      <c r="D146" s="11">
        <v>4311999.5454545477</v>
      </c>
      <c r="E146" s="11">
        <f>$E$10</f>
        <v>111</v>
      </c>
    </row>
    <row r="147" spans="1:5" x14ac:dyDescent="0.25">
      <c r="A147" s="19"/>
      <c r="B147" s="11"/>
      <c r="C147" s="11"/>
      <c r="D147" s="11">
        <v>4311999.5454545477</v>
      </c>
      <c r="E147" s="11">
        <v>0</v>
      </c>
    </row>
    <row r="148" spans="1:5" x14ac:dyDescent="0.25">
      <c r="A148" s="19"/>
      <c r="B148" s="11"/>
      <c r="C148" s="11"/>
      <c r="D148" s="11">
        <v>4390964.5454545477</v>
      </c>
      <c r="E148" s="11">
        <v>0</v>
      </c>
    </row>
    <row r="149" spans="1:5" x14ac:dyDescent="0.25">
      <c r="A149" s="19"/>
      <c r="B149" s="11"/>
      <c r="C149" s="11"/>
      <c r="D149" s="11">
        <v>4390964.5454545477</v>
      </c>
      <c r="E149" s="11">
        <f>$E$10</f>
        <v>111</v>
      </c>
    </row>
    <row r="150" spans="1:5" x14ac:dyDescent="0.25">
      <c r="A150" s="19"/>
      <c r="B150" s="11"/>
      <c r="C150" s="11"/>
      <c r="D150" s="11">
        <v>4469929.5454545477</v>
      </c>
      <c r="E150" s="11">
        <f>$E$10</f>
        <v>111</v>
      </c>
    </row>
    <row r="151" spans="1:5" x14ac:dyDescent="0.25">
      <c r="A151" s="19"/>
      <c r="B151" s="11"/>
      <c r="C151" s="11"/>
      <c r="D151" s="11">
        <v>4469929.5454545477</v>
      </c>
      <c r="E151" s="11">
        <v>0</v>
      </c>
    </row>
    <row r="152" spans="1:5" x14ac:dyDescent="0.25">
      <c r="A152" s="19"/>
      <c r="B152" s="11"/>
      <c r="C152" s="11"/>
      <c r="D152" s="11">
        <v>4548894.5454545477</v>
      </c>
      <c r="E152" s="11">
        <v>0</v>
      </c>
    </row>
    <row r="153" spans="1:5" x14ac:dyDescent="0.25">
      <c r="A153" s="19"/>
      <c r="B153" s="11"/>
      <c r="C153" s="11"/>
      <c r="D153" s="11">
        <v>4548894.5454545477</v>
      </c>
      <c r="E153" s="11">
        <f>$E$10</f>
        <v>111</v>
      </c>
    </row>
    <row r="154" spans="1:5" x14ac:dyDescent="0.25">
      <c r="A154" s="19"/>
      <c r="B154" s="11"/>
      <c r="C154" s="11"/>
      <c r="D154" s="11">
        <v>4627859.5454545477</v>
      </c>
      <c r="E154" s="11">
        <f>$E$10</f>
        <v>111</v>
      </c>
    </row>
    <row r="155" spans="1:5" x14ac:dyDescent="0.25">
      <c r="A155" s="19"/>
      <c r="B155" s="11"/>
      <c r="C155" s="11"/>
      <c r="D155" s="11">
        <v>4627859.5454545477</v>
      </c>
      <c r="E155" s="11">
        <v>0</v>
      </c>
    </row>
    <row r="156" spans="1:5" x14ac:dyDescent="0.25">
      <c r="A156" s="19"/>
      <c r="B156" s="11"/>
      <c r="C156" s="11"/>
      <c r="D156" s="11">
        <v>4706824.5454545477</v>
      </c>
      <c r="E156" s="11">
        <v>0</v>
      </c>
    </row>
    <row r="157" spans="1:5" x14ac:dyDescent="0.25">
      <c r="A157" s="19"/>
      <c r="B157" s="11"/>
      <c r="C157" s="11"/>
      <c r="D157" s="11">
        <v>4706824.5454545477</v>
      </c>
      <c r="E157" s="11">
        <f>$E$10</f>
        <v>111</v>
      </c>
    </row>
    <row r="158" spans="1:5" x14ac:dyDescent="0.25">
      <c r="A158" s="19"/>
      <c r="B158" s="11"/>
      <c r="C158" s="11"/>
      <c r="D158" s="11">
        <v>4785789.5454545477</v>
      </c>
      <c r="E158" s="11">
        <f>$E$10</f>
        <v>111</v>
      </c>
    </row>
    <row r="159" spans="1:5" x14ac:dyDescent="0.25">
      <c r="A159" s="19"/>
      <c r="B159" s="11"/>
      <c r="C159" s="11"/>
      <c r="D159" s="11">
        <v>4785789.5454545477</v>
      </c>
      <c r="E159" s="11">
        <v>0</v>
      </c>
    </row>
    <row r="160" spans="1:5" x14ac:dyDescent="0.25">
      <c r="A160" s="19"/>
      <c r="B160" s="11"/>
      <c r="C160" s="11"/>
      <c r="D160" s="11">
        <v>4864754.5454545477</v>
      </c>
      <c r="E160" s="11">
        <v>0</v>
      </c>
    </row>
    <row r="161" spans="1:5" x14ac:dyDescent="0.25">
      <c r="A161" s="19"/>
      <c r="B161" s="11"/>
      <c r="C161" s="11"/>
      <c r="D161" s="11">
        <v>4864754.5454545477</v>
      </c>
      <c r="E161" s="11">
        <f>$E$10</f>
        <v>111</v>
      </c>
    </row>
    <row r="162" spans="1:5" x14ac:dyDescent="0.25">
      <c r="A162" s="19"/>
      <c r="B162" s="11"/>
      <c r="C162" s="11"/>
      <c r="D162" s="11">
        <v>4943719.5454545477</v>
      </c>
      <c r="E162" s="11">
        <f>$E$10</f>
        <v>111</v>
      </c>
    </row>
    <row r="163" spans="1:5" x14ac:dyDescent="0.25">
      <c r="A163" s="19"/>
      <c r="B163" s="11"/>
      <c r="C163" s="11"/>
      <c r="D163" s="11">
        <v>4943719.5454545477</v>
      </c>
      <c r="E163" s="11">
        <v>0</v>
      </c>
    </row>
    <row r="164" spans="1:5" x14ac:dyDescent="0.25">
      <c r="A164" s="19"/>
      <c r="B164" s="11"/>
      <c r="C164" s="11"/>
      <c r="D164" s="11">
        <v>5022684.5454545477</v>
      </c>
      <c r="E164" s="11">
        <v>0</v>
      </c>
    </row>
    <row r="165" spans="1:5" x14ac:dyDescent="0.25">
      <c r="A165" s="19"/>
      <c r="B165" s="11"/>
      <c r="C165" s="11"/>
      <c r="D165" s="11">
        <v>5022684.5454545477</v>
      </c>
      <c r="E165" s="11">
        <f>$E$10</f>
        <v>111</v>
      </c>
    </row>
    <row r="166" spans="1:5" x14ac:dyDescent="0.25">
      <c r="A166" s="19"/>
      <c r="B166" s="11"/>
      <c r="C166" s="11"/>
      <c r="D166" s="11">
        <v>5101649.5454545477</v>
      </c>
      <c r="E166" s="11">
        <f>$E$10</f>
        <v>111</v>
      </c>
    </row>
    <row r="167" spans="1:5" x14ac:dyDescent="0.25">
      <c r="A167" s="19"/>
      <c r="B167" s="11"/>
      <c r="C167" s="11"/>
      <c r="D167" s="11">
        <v>5101649.5454545477</v>
      </c>
      <c r="E167" s="11">
        <v>0</v>
      </c>
    </row>
    <row r="168" spans="1:5" x14ac:dyDescent="0.25">
      <c r="A168" s="19"/>
      <c r="B168" s="11"/>
      <c r="C168" s="11"/>
      <c r="D168" s="11">
        <v>5180614.5454545477</v>
      </c>
      <c r="E168" s="11">
        <v>0</v>
      </c>
    </row>
    <row r="169" spans="1:5" x14ac:dyDescent="0.25">
      <c r="A169" s="19"/>
      <c r="B169" s="11"/>
      <c r="C169" s="11"/>
      <c r="D169" s="11">
        <v>5180614.5454545477</v>
      </c>
      <c r="E169" s="11">
        <f>$E$10</f>
        <v>111</v>
      </c>
    </row>
    <row r="170" spans="1:5" x14ac:dyDescent="0.25">
      <c r="A170" s="19"/>
      <c r="B170" s="11"/>
      <c r="C170" s="11"/>
      <c r="D170" s="11">
        <v>5259579.5454545477</v>
      </c>
      <c r="E170" s="11">
        <f>$E$10</f>
        <v>111</v>
      </c>
    </row>
    <row r="171" spans="1:5" x14ac:dyDescent="0.25">
      <c r="A171" s="19"/>
      <c r="B171" s="11"/>
      <c r="C171" s="11"/>
      <c r="D171" s="11">
        <v>5259579.5454545477</v>
      </c>
      <c r="E171" s="11">
        <v>0</v>
      </c>
    </row>
    <row r="172" spans="1:5" x14ac:dyDescent="0.25">
      <c r="A172" s="19"/>
      <c r="B172" s="11"/>
      <c r="C172" s="11"/>
      <c r="D172" s="11">
        <v>5338544.5454545477</v>
      </c>
      <c r="E172" s="11">
        <v>0</v>
      </c>
    </row>
    <row r="173" spans="1:5" x14ac:dyDescent="0.25">
      <c r="A173" s="19"/>
      <c r="B173" s="11"/>
      <c r="C173" s="11"/>
      <c r="D173" s="11">
        <v>5338544.5454545477</v>
      </c>
      <c r="E173" s="11">
        <f>$E$10</f>
        <v>111</v>
      </c>
    </row>
    <row r="174" spans="1:5" x14ac:dyDescent="0.25">
      <c r="A174" s="19"/>
      <c r="B174" s="11"/>
      <c r="C174" s="11"/>
      <c r="D174" s="11">
        <v>5417509.5454545477</v>
      </c>
      <c r="E174" s="11">
        <f>$E$10</f>
        <v>111</v>
      </c>
    </row>
    <row r="175" spans="1:5" x14ac:dyDescent="0.25">
      <c r="A175" s="19"/>
      <c r="B175" s="11"/>
      <c r="C175" s="11"/>
      <c r="D175" s="11">
        <v>5417509.5454545477</v>
      </c>
      <c r="E175" s="11">
        <v>0</v>
      </c>
    </row>
    <row r="176" spans="1:5" x14ac:dyDescent="0.25">
      <c r="A176" s="19"/>
      <c r="B176" s="11"/>
      <c r="C176" s="11"/>
      <c r="D176" s="11">
        <v>5496474.5454545477</v>
      </c>
      <c r="E176" s="11">
        <v>0</v>
      </c>
    </row>
    <row r="177" spans="1:5" x14ac:dyDescent="0.25">
      <c r="A177" s="19"/>
      <c r="B177" s="11"/>
      <c r="C177" s="11"/>
      <c r="D177" s="11">
        <v>5496474.5454545477</v>
      </c>
      <c r="E177" s="11">
        <f>$E$10</f>
        <v>111</v>
      </c>
    </row>
    <row r="178" spans="1:5" x14ac:dyDescent="0.25">
      <c r="A178" s="19"/>
      <c r="B178" s="11"/>
      <c r="C178" s="11"/>
      <c r="D178" s="11">
        <v>5575439.5454545477</v>
      </c>
      <c r="E178" s="11">
        <f>$E$10</f>
        <v>111</v>
      </c>
    </row>
    <row r="179" spans="1:5" x14ac:dyDescent="0.25">
      <c r="A179" s="19"/>
      <c r="B179" s="11"/>
      <c r="C179" s="11"/>
      <c r="D179" s="11">
        <v>5575439.5454545477</v>
      </c>
      <c r="E179" s="11">
        <v>0</v>
      </c>
    </row>
    <row r="180" spans="1:5" x14ac:dyDescent="0.25">
      <c r="A180" s="19"/>
      <c r="B180" s="11"/>
      <c r="C180" s="11"/>
      <c r="D180" s="11">
        <v>5654404.5454545477</v>
      </c>
      <c r="E180" s="11">
        <v>0</v>
      </c>
    </row>
    <row r="181" spans="1:5" x14ac:dyDescent="0.25">
      <c r="A181" s="19"/>
      <c r="B181" s="11"/>
      <c r="C181" s="11"/>
      <c r="D181" s="11">
        <v>5654404.5454545477</v>
      </c>
      <c r="E181" s="11">
        <f>$E$10</f>
        <v>111</v>
      </c>
    </row>
    <row r="182" spans="1:5" x14ac:dyDescent="0.25">
      <c r="A182" s="19"/>
      <c r="B182" s="11"/>
      <c r="C182" s="11"/>
      <c r="D182" s="11">
        <v>5733369.5454545477</v>
      </c>
      <c r="E182" s="11">
        <f>$E$10</f>
        <v>111</v>
      </c>
    </row>
    <row r="183" spans="1:5" x14ac:dyDescent="0.25">
      <c r="A183" s="19"/>
      <c r="B183" s="11"/>
      <c r="C183" s="11"/>
      <c r="D183" s="11">
        <v>5733369.5454545477</v>
      </c>
      <c r="E183" s="11">
        <v>0</v>
      </c>
    </row>
    <row r="184" spans="1:5" x14ac:dyDescent="0.25">
      <c r="A184" s="19"/>
      <c r="B184" s="11"/>
      <c r="C184" s="11"/>
      <c r="D184" s="11">
        <v>5812334.5454545477</v>
      </c>
      <c r="E184" s="11">
        <v>0</v>
      </c>
    </row>
    <row r="185" spans="1:5" x14ac:dyDescent="0.25">
      <c r="A185" s="19"/>
      <c r="B185" s="11"/>
      <c r="C185" s="11"/>
      <c r="D185" s="11">
        <v>5812334.5454545477</v>
      </c>
      <c r="E185" s="11">
        <f>$E$10</f>
        <v>111</v>
      </c>
    </row>
    <row r="186" spans="1:5" x14ac:dyDescent="0.25">
      <c r="A186" s="19"/>
      <c r="B186" s="11"/>
      <c r="C186" s="11"/>
      <c r="D186" s="11">
        <v>5891299.5454545477</v>
      </c>
      <c r="E186" s="11">
        <f>$E$10</f>
        <v>111</v>
      </c>
    </row>
    <row r="187" spans="1:5" x14ac:dyDescent="0.25">
      <c r="A187" s="19"/>
      <c r="B187" s="11"/>
      <c r="C187" s="11"/>
      <c r="D187" s="11">
        <v>5891299.5454545477</v>
      </c>
      <c r="E187" s="11">
        <v>0</v>
      </c>
    </row>
    <row r="188" spans="1:5" x14ac:dyDescent="0.25">
      <c r="A188" s="19"/>
      <c r="B188" s="11"/>
      <c r="C188" s="11"/>
      <c r="D188" s="11">
        <v>5970264.5454545477</v>
      </c>
      <c r="E188" s="11">
        <v>0</v>
      </c>
    </row>
    <row r="189" spans="1:5" x14ac:dyDescent="0.25">
      <c r="A189" s="19"/>
      <c r="B189" s="11"/>
      <c r="C189" s="11"/>
      <c r="D189" s="11">
        <v>5970264.5454545477</v>
      </c>
      <c r="E189" s="11">
        <f>$E$10</f>
        <v>111</v>
      </c>
    </row>
    <row r="190" spans="1:5" x14ac:dyDescent="0.25">
      <c r="A190" s="19"/>
      <c r="B190" s="11"/>
      <c r="C190" s="11"/>
      <c r="D190" s="11">
        <v>6049229.5454545477</v>
      </c>
      <c r="E190" s="11">
        <f>$E$10</f>
        <v>111</v>
      </c>
    </row>
    <row r="191" spans="1:5" x14ac:dyDescent="0.25">
      <c r="A191" s="19"/>
      <c r="B191" s="11"/>
      <c r="C191" s="11"/>
      <c r="D191" s="11">
        <v>6049229.5454545477</v>
      </c>
      <c r="E191" s="11">
        <v>0</v>
      </c>
    </row>
    <row r="192" spans="1:5" x14ac:dyDescent="0.25">
      <c r="A192" s="19"/>
      <c r="B192" s="11"/>
      <c r="C192" s="11"/>
      <c r="D192" s="11">
        <v>6128194.5454545477</v>
      </c>
      <c r="E192" s="11">
        <v>0</v>
      </c>
    </row>
    <row r="193" spans="1:5" x14ac:dyDescent="0.25">
      <c r="A193" s="19"/>
      <c r="B193" s="11"/>
      <c r="C193" s="11"/>
      <c r="D193" s="11">
        <v>6128194.5454545477</v>
      </c>
      <c r="E193" s="11">
        <f>$E$10</f>
        <v>111</v>
      </c>
    </row>
    <row r="194" spans="1:5" x14ac:dyDescent="0.25">
      <c r="A194" s="19"/>
      <c r="B194" s="11"/>
      <c r="C194" s="11"/>
      <c r="D194" s="11">
        <v>6156909.0909090936</v>
      </c>
      <c r="E194" s="11">
        <f>$E$10</f>
        <v>111</v>
      </c>
    </row>
    <row r="195" spans="1:5" x14ac:dyDescent="0.25">
      <c r="A195" s="19"/>
      <c r="B195" s="11"/>
      <c r="C195" s="11"/>
      <c r="D195" s="11">
        <v>6156909.0909090936</v>
      </c>
      <c r="E195" s="11">
        <v>0</v>
      </c>
    </row>
    <row r="196" spans="1:5" x14ac:dyDescent="0.25">
      <c r="A196" s="19"/>
      <c r="B196" s="11"/>
      <c r="C196" s="11"/>
      <c r="D196" s="11">
        <v>6156909.0909090936</v>
      </c>
      <c r="E196" s="11">
        <v>0</v>
      </c>
    </row>
    <row r="197" spans="1:5" x14ac:dyDescent="0.25">
      <c r="A197" s="19"/>
      <c r="B197" s="11"/>
      <c r="C197" s="11"/>
      <c r="D197" s="11">
        <v>6156909.0909090936</v>
      </c>
      <c r="E197" s="11">
        <f>$E$11</f>
        <v>54</v>
      </c>
    </row>
    <row r="198" spans="1:5" x14ac:dyDescent="0.25">
      <c r="A198" s="19"/>
      <c r="B198" s="11"/>
      <c r="C198" s="11"/>
      <c r="D198" s="11">
        <v>6235874.0909090936</v>
      </c>
      <c r="E198" s="11">
        <f>$E$11</f>
        <v>54</v>
      </c>
    </row>
    <row r="199" spans="1:5" x14ac:dyDescent="0.25">
      <c r="A199" s="19"/>
      <c r="B199" s="11"/>
      <c r="C199" s="11"/>
      <c r="D199" s="11">
        <v>6235874.0909090936</v>
      </c>
      <c r="E199" s="11">
        <v>0</v>
      </c>
    </row>
    <row r="200" spans="1:5" x14ac:dyDescent="0.25">
      <c r="A200" s="19"/>
      <c r="B200" s="11"/>
      <c r="C200" s="11"/>
      <c r="D200" s="11">
        <v>6314839.0909090936</v>
      </c>
      <c r="E200" s="11">
        <v>0</v>
      </c>
    </row>
    <row r="201" spans="1:5" x14ac:dyDescent="0.25">
      <c r="A201" s="19"/>
      <c r="B201" s="11"/>
      <c r="C201" s="11"/>
      <c r="D201" s="11">
        <v>6314839.0909090936</v>
      </c>
      <c r="E201" s="11">
        <f>$E$11</f>
        <v>54</v>
      </c>
    </row>
    <row r="202" spans="1:5" x14ac:dyDescent="0.25">
      <c r="A202" s="19"/>
      <c r="B202" s="11"/>
      <c r="C202" s="11"/>
      <c r="D202" s="11">
        <v>6393804.0909090936</v>
      </c>
      <c r="E202" s="11">
        <f>$E$11</f>
        <v>54</v>
      </c>
    </row>
    <row r="203" spans="1:5" x14ac:dyDescent="0.25">
      <c r="A203" s="19"/>
      <c r="B203" s="11"/>
      <c r="C203" s="11"/>
      <c r="D203" s="11">
        <v>6393804.0909090936</v>
      </c>
      <c r="E203" s="11">
        <v>0</v>
      </c>
    </row>
    <row r="204" spans="1:5" x14ac:dyDescent="0.25">
      <c r="A204" s="19"/>
      <c r="B204" s="11"/>
      <c r="C204" s="11"/>
      <c r="D204" s="11">
        <v>6472769.0909090936</v>
      </c>
      <c r="E204" s="11">
        <v>0</v>
      </c>
    </row>
    <row r="205" spans="1:5" x14ac:dyDescent="0.25">
      <c r="A205" s="19"/>
      <c r="B205" s="11"/>
      <c r="C205" s="11"/>
      <c r="D205" s="11">
        <v>6472769.0909090936</v>
      </c>
      <c r="E205" s="11">
        <f>$E$11</f>
        <v>54</v>
      </c>
    </row>
    <row r="206" spans="1:5" x14ac:dyDescent="0.25">
      <c r="A206" s="19"/>
      <c r="B206" s="11"/>
      <c r="C206" s="11"/>
      <c r="D206" s="11">
        <v>6551734.0909090936</v>
      </c>
      <c r="E206" s="11">
        <f>$E$11</f>
        <v>54</v>
      </c>
    </row>
    <row r="207" spans="1:5" x14ac:dyDescent="0.25">
      <c r="A207" s="19"/>
      <c r="B207" s="11"/>
      <c r="C207" s="11"/>
      <c r="D207" s="11">
        <v>6551734.0909090936</v>
      </c>
      <c r="E207" s="11">
        <v>0</v>
      </c>
    </row>
    <row r="208" spans="1:5" x14ac:dyDescent="0.25">
      <c r="A208" s="19"/>
      <c r="B208" s="11"/>
      <c r="C208" s="11"/>
      <c r="D208" s="11">
        <v>6630699.0909090936</v>
      </c>
      <c r="E208" s="11">
        <v>0</v>
      </c>
    </row>
    <row r="209" spans="1:5" x14ac:dyDescent="0.25">
      <c r="A209" s="19"/>
      <c r="B209" s="11"/>
      <c r="C209" s="11"/>
      <c r="D209" s="11">
        <v>6630699.0909090936</v>
      </c>
      <c r="E209" s="11">
        <f>$E$11</f>
        <v>54</v>
      </c>
    </row>
    <row r="210" spans="1:5" x14ac:dyDescent="0.25">
      <c r="A210" s="19"/>
      <c r="B210" s="11"/>
      <c r="C210" s="11"/>
      <c r="D210" s="11">
        <v>6709664.0909090936</v>
      </c>
      <c r="E210" s="11">
        <f>$E$11</f>
        <v>54</v>
      </c>
    </row>
    <row r="211" spans="1:5" x14ac:dyDescent="0.25">
      <c r="A211" s="19"/>
      <c r="B211" s="11"/>
      <c r="C211" s="11"/>
      <c r="D211" s="11">
        <v>6709664.0909090936</v>
      </c>
      <c r="E211" s="11">
        <v>0</v>
      </c>
    </row>
    <row r="212" spans="1:5" x14ac:dyDescent="0.25">
      <c r="A212" s="19"/>
      <c r="B212" s="11"/>
      <c r="C212" s="11"/>
      <c r="D212" s="11">
        <v>6788629.0909090936</v>
      </c>
      <c r="E212" s="11">
        <v>0</v>
      </c>
    </row>
    <row r="213" spans="1:5" x14ac:dyDescent="0.25">
      <c r="A213" s="19"/>
      <c r="B213" s="11"/>
      <c r="C213" s="11"/>
      <c r="D213" s="11">
        <v>6788629.0909090936</v>
      </c>
      <c r="E213" s="11">
        <f>$E$11</f>
        <v>54</v>
      </c>
    </row>
    <row r="214" spans="1:5" x14ac:dyDescent="0.25">
      <c r="A214" s="19"/>
      <c r="B214" s="11"/>
      <c r="C214" s="11"/>
      <c r="D214" s="11">
        <v>6867594.0909090936</v>
      </c>
      <c r="E214" s="11">
        <f>$E$11</f>
        <v>54</v>
      </c>
    </row>
    <row r="215" spans="1:5" x14ac:dyDescent="0.25">
      <c r="A215" s="19"/>
      <c r="B215" s="11"/>
      <c r="C215" s="11"/>
      <c r="D215" s="11">
        <v>6867594.0909090936</v>
      </c>
      <c r="E215" s="11">
        <v>0</v>
      </c>
    </row>
    <row r="216" spans="1:5" x14ac:dyDescent="0.25">
      <c r="A216" s="19"/>
      <c r="B216" s="11"/>
      <c r="C216" s="11"/>
      <c r="D216" s="11">
        <v>6946559.0909090936</v>
      </c>
      <c r="E216" s="11">
        <v>0</v>
      </c>
    </row>
    <row r="217" spans="1:5" x14ac:dyDescent="0.25">
      <c r="A217" s="19"/>
      <c r="B217" s="11"/>
      <c r="C217" s="11"/>
      <c r="D217" s="11">
        <v>6946559.0909090936</v>
      </c>
      <c r="E217" s="11">
        <f>$E$11</f>
        <v>54</v>
      </c>
    </row>
    <row r="218" spans="1:5" x14ac:dyDescent="0.25">
      <c r="A218" s="19"/>
      <c r="B218" s="11"/>
      <c r="C218" s="11"/>
      <c r="D218" s="11">
        <v>7025524.0909090936</v>
      </c>
      <c r="E218" s="11">
        <f>$E$11</f>
        <v>54</v>
      </c>
    </row>
    <row r="219" spans="1:5" x14ac:dyDescent="0.25">
      <c r="A219" s="19"/>
      <c r="B219" s="11"/>
      <c r="C219" s="11"/>
      <c r="D219" s="11">
        <v>7025524.0909090936</v>
      </c>
      <c r="E219" s="11">
        <v>0</v>
      </c>
    </row>
    <row r="220" spans="1:5" x14ac:dyDescent="0.25">
      <c r="A220" s="19"/>
      <c r="B220" s="11"/>
      <c r="C220" s="11"/>
      <c r="D220" s="11">
        <v>7104489.0909090936</v>
      </c>
      <c r="E220" s="11">
        <v>0</v>
      </c>
    </row>
    <row r="221" spans="1:5" x14ac:dyDescent="0.25">
      <c r="A221" s="19"/>
      <c r="B221" s="11"/>
      <c r="C221" s="11"/>
      <c r="D221" s="11">
        <v>7104489.0909090936</v>
      </c>
      <c r="E221" s="11">
        <f>$E$11</f>
        <v>54</v>
      </c>
    </row>
    <row r="222" spans="1:5" x14ac:dyDescent="0.25">
      <c r="A222" s="19"/>
      <c r="B222" s="11"/>
      <c r="C222" s="11"/>
      <c r="D222" s="11">
        <v>7183454.0909090936</v>
      </c>
      <c r="E222" s="11">
        <f>$E$11</f>
        <v>54</v>
      </c>
    </row>
    <row r="223" spans="1:5" x14ac:dyDescent="0.25">
      <c r="A223" s="19"/>
      <c r="B223" s="11"/>
      <c r="C223" s="11"/>
      <c r="D223" s="11">
        <v>7183454.0909090936</v>
      </c>
      <c r="E223" s="11">
        <v>0</v>
      </c>
    </row>
    <row r="224" spans="1:5" x14ac:dyDescent="0.25">
      <c r="A224" s="19"/>
      <c r="B224" s="11"/>
      <c r="C224" s="11"/>
      <c r="D224" s="11">
        <v>7262419.0909090936</v>
      </c>
      <c r="E224" s="11">
        <v>0</v>
      </c>
    </row>
    <row r="225" spans="1:5" x14ac:dyDescent="0.25">
      <c r="A225" s="19"/>
      <c r="B225" s="11"/>
      <c r="C225" s="11"/>
      <c r="D225" s="11">
        <v>7262419.0909090936</v>
      </c>
      <c r="E225" s="11">
        <f>$E$11</f>
        <v>54</v>
      </c>
    </row>
    <row r="226" spans="1:5" x14ac:dyDescent="0.25">
      <c r="A226" s="19"/>
      <c r="B226" s="11"/>
      <c r="C226" s="11"/>
      <c r="D226" s="11">
        <v>7341384.0909090936</v>
      </c>
      <c r="E226" s="11">
        <f>$E$11</f>
        <v>54</v>
      </c>
    </row>
    <row r="227" spans="1:5" x14ac:dyDescent="0.25">
      <c r="A227" s="19"/>
      <c r="B227" s="11"/>
      <c r="C227" s="11"/>
      <c r="D227" s="11">
        <v>7341384.0909090936</v>
      </c>
      <c r="E227" s="11">
        <v>0</v>
      </c>
    </row>
    <row r="228" spans="1:5" x14ac:dyDescent="0.25">
      <c r="A228" s="19"/>
      <c r="B228" s="11"/>
      <c r="C228" s="11"/>
      <c r="D228" s="11">
        <v>7420349.0909090936</v>
      </c>
      <c r="E228" s="11">
        <v>0</v>
      </c>
    </row>
    <row r="229" spans="1:5" x14ac:dyDescent="0.25">
      <c r="A229" s="19"/>
      <c r="B229" s="11"/>
      <c r="C229" s="11"/>
      <c r="D229" s="11">
        <v>7420349.0909090936</v>
      </c>
      <c r="E229" s="11">
        <f>$E$11</f>
        <v>54</v>
      </c>
    </row>
    <row r="230" spans="1:5" x14ac:dyDescent="0.25">
      <c r="A230" s="19"/>
      <c r="B230" s="11"/>
      <c r="C230" s="11"/>
      <c r="D230" s="11">
        <v>7499314.0909090936</v>
      </c>
      <c r="E230" s="11">
        <f>$E$11</f>
        <v>54</v>
      </c>
    </row>
    <row r="231" spans="1:5" x14ac:dyDescent="0.25">
      <c r="A231" s="19"/>
      <c r="B231" s="11"/>
      <c r="C231" s="11"/>
      <c r="D231" s="11">
        <v>7499314.0909090936</v>
      </c>
      <c r="E231" s="11">
        <v>0</v>
      </c>
    </row>
    <row r="232" spans="1:5" x14ac:dyDescent="0.25">
      <c r="A232" s="19"/>
      <c r="B232" s="11"/>
      <c r="C232" s="11"/>
      <c r="D232" s="11">
        <v>7578279.0909090936</v>
      </c>
      <c r="E232" s="11">
        <v>0</v>
      </c>
    </row>
    <row r="233" spans="1:5" x14ac:dyDescent="0.25">
      <c r="A233" s="19"/>
      <c r="B233" s="11"/>
      <c r="C233" s="11"/>
      <c r="D233" s="11">
        <v>7578279.0909090936</v>
      </c>
      <c r="E233" s="11">
        <f>$E$11</f>
        <v>54</v>
      </c>
    </row>
    <row r="234" spans="1:5" x14ac:dyDescent="0.25">
      <c r="A234" s="19"/>
      <c r="B234" s="11"/>
      <c r="C234" s="11"/>
      <c r="D234" s="11">
        <v>7657244.0909090936</v>
      </c>
      <c r="E234" s="11">
        <f>$E$11</f>
        <v>54</v>
      </c>
    </row>
    <row r="235" spans="1:5" x14ac:dyDescent="0.25">
      <c r="A235" s="19"/>
      <c r="B235" s="11"/>
      <c r="C235" s="11"/>
      <c r="D235" s="11">
        <v>7657244.0909090936</v>
      </c>
      <c r="E235" s="11">
        <v>0</v>
      </c>
    </row>
    <row r="236" spans="1:5" x14ac:dyDescent="0.25">
      <c r="A236" s="19"/>
      <c r="B236" s="11"/>
      <c r="C236" s="11"/>
      <c r="D236" s="11">
        <v>7736209.0909090936</v>
      </c>
      <c r="E236" s="11">
        <v>0</v>
      </c>
    </row>
    <row r="237" spans="1:5" x14ac:dyDescent="0.25">
      <c r="A237" s="19"/>
      <c r="B237" s="11"/>
      <c r="C237" s="11"/>
      <c r="D237" s="11">
        <v>7736209.0909090936</v>
      </c>
      <c r="E237" s="11">
        <f>$E$11</f>
        <v>54</v>
      </c>
    </row>
    <row r="238" spans="1:5" x14ac:dyDescent="0.25">
      <c r="A238" s="19"/>
      <c r="B238" s="11"/>
      <c r="C238" s="11"/>
      <c r="D238" s="11">
        <v>7815174.0909090936</v>
      </c>
      <c r="E238" s="11">
        <f>$E$11</f>
        <v>54</v>
      </c>
    </row>
    <row r="239" spans="1:5" x14ac:dyDescent="0.25">
      <c r="A239" s="19"/>
      <c r="B239" s="11"/>
      <c r="C239" s="11"/>
      <c r="D239" s="11">
        <v>7815174.0909090936</v>
      </c>
      <c r="E239" s="11">
        <v>0</v>
      </c>
    </row>
    <row r="240" spans="1:5" x14ac:dyDescent="0.25">
      <c r="A240" s="19"/>
      <c r="B240" s="11"/>
      <c r="C240" s="11"/>
      <c r="D240" s="11">
        <v>7894139.0909090936</v>
      </c>
      <c r="E240" s="11">
        <v>0</v>
      </c>
    </row>
    <row r="241" spans="1:5" x14ac:dyDescent="0.25">
      <c r="A241" s="19"/>
      <c r="B241" s="11"/>
      <c r="C241" s="11"/>
      <c r="D241" s="11">
        <v>7894139.0909090936</v>
      </c>
      <c r="E241" s="11">
        <f>$E$11</f>
        <v>54</v>
      </c>
    </row>
    <row r="242" spans="1:5" x14ac:dyDescent="0.25">
      <c r="A242" s="19"/>
      <c r="B242" s="11"/>
      <c r="C242" s="11"/>
      <c r="D242" s="11">
        <v>7973104.0909090936</v>
      </c>
      <c r="E242" s="11">
        <f>$E$11</f>
        <v>54</v>
      </c>
    </row>
    <row r="243" spans="1:5" x14ac:dyDescent="0.25">
      <c r="A243" s="19"/>
      <c r="B243" s="11"/>
      <c r="C243" s="11"/>
      <c r="D243" s="11">
        <v>7973104.0909090936</v>
      </c>
      <c r="E243" s="11">
        <v>0</v>
      </c>
    </row>
    <row r="244" spans="1:5" x14ac:dyDescent="0.25">
      <c r="A244" s="19"/>
      <c r="B244" s="11"/>
      <c r="C244" s="11"/>
      <c r="D244" s="11">
        <v>8052069.0909090936</v>
      </c>
      <c r="E244" s="11">
        <v>0</v>
      </c>
    </row>
    <row r="245" spans="1:5" x14ac:dyDescent="0.25">
      <c r="A245" s="19"/>
      <c r="B245" s="11"/>
      <c r="C245" s="11"/>
      <c r="D245" s="11">
        <v>8052069.0909090936</v>
      </c>
      <c r="E245" s="11">
        <f>$E$11</f>
        <v>54</v>
      </c>
    </row>
    <row r="246" spans="1:5" x14ac:dyDescent="0.25">
      <c r="A246" s="19"/>
      <c r="B246" s="11"/>
      <c r="C246" s="11"/>
      <c r="D246" s="11">
        <v>8131034.0909090936</v>
      </c>
      <c r="E246" s="11">
        <f>$E$11</f>
        <v>54</v>
      </c>
    </row>
    <row r="247" spans="1:5" x14ac:dyDescent="0.25">
      <c r="A247" s="19"/>
      <c r="B247" s="11"/>
      <c r="C247" s="11"/>
      <c r="D247" s="11">
        <v>8131034.0909090936</v>
      </c>
      <c r="E247" s="11">
        <v>0</v>
      </c>
    </row>
    <row r="248" spans="1:5" x14ac:dyDescent="0.25">
      <c r="A248" s="19"/>
      <c r="B248" s="11"/>
      <c r="C248" s="11"/>
      <c r="D248" s="11">
        <v>8209999.0909090936</v>
      </c>
      <c r="E248" s="11">
        <v>0</v>
      </c>
    </row>
    <row r="249" spans="1:5" x14ac:dyDescent="0.25">
      <c r="A249" s="19"/>
      <c r="B249" s="11"/>
      <c r="C249" s="11"/>
      <c r="D249" s="11">
        <v>8209999.0909090936</v>
      </c>
      <c r="E249" s="11">
        <f>$E$11</f>
        <v>54</v>
      </c>
    </row>
    <row r="250" spans="1:5" x14ac:dyDescent="0.25">
      <c r="A250" s="19"/>
      <c r="B250" s="11"/>
      <c r="C250" s="11"/>
      <c r="D250" s="11">
        <v>8288964.0909090936</v>
      </c>
      <c r="E250" s="11">
        <f>$E$11</f>
        <v>54</v>
      </c>
    </row>
    <row r="251" spans="1:5" x14ac:dyDescent="0.25">
      <c r="A251" s="19"/>
      <c r="B251" s="11"/>
      <c r="C251" s="11"/>
      <c r="D251" s="11">
        <v>8288964.0909090936</v>
      </c>
      <c r="E251" s="11">
        <v>0</v>
      </c>
    </row>
    <row r="252" spans="1:5" x14ac:dyDescent="0.25">
      <c r="A252" s="19"/>
      <c r="B252" s="11"/>
      <c r="C252" s="11"/>
      <c r="D252" s="11">
        <v>8367929.0909090936</v>
      </c>
      <c r="E252" s="11">
        <v>0</v>
      </c>
    </row>
    <row r="253" spans="1:5" x14ac:dyDescent="0.25">
      <c r="A253" s="19"/>
      <c r="B253" s="11"/>
      <c r="C253" s="11"/>
      <c r="D253" s="11">
        <v>8367929.0909090936</v>
      </c>
      <c r="E253" s="11">
        <f>$E$11</f>
        <v>54</v>
      </c>
    </row>
    <row r="254" spans="1:5" x14ac:dyDescent="0.25">
      <c r="A254" s="19"/>
      <c r="B254" s="11"/>
      <c r="C254" s="11"/>
      <c r="D254" s="11">
        <v>8446894.0909090936</v>
      </c>
      <c r="E254" s="11">
        <f>$E$11</f>
        <v>54</v>
      </c>
    </row>
    <row r="255" spans="1:5" x14ac:dyDescent="0.25">
      <c r="A255" s="19"/>
      <c r="B255" s="11"/>
      <c r="C255" s="11"/>
      <c r="D255" s="11">
        <v>8446894.0909090936</v>
      </c>
      <c r="E255" s="11">
        <v>0</v>
      </c>
    </row>
    <row r="256" spans="1:5" x14ac:dyDescent="0.25">
      <c r="A256" s="19"/>
      <c r="B256" s="11"/>
      <c r="C256" s="11"/>
      <c r="D256" s="11">
        <v>8525859.0909090936</v>
      </c>
      <c r="E256" s="11">
        <v>0</v>
      </c>
    </row>
    <row r="257" spans="1:5" x14ac:dyDescent="0.25">
      <c r="A257" s="19"/>
      <c r="B257" s="11"/>
      <c r="C257" s="11"/>
      <c r="D257" s="11">
        <v>8525859.0909090936</v>
      </c>
      <c r="E257" s="11">
        <f>$E$11</f>
        <v>54</v>
      </c>
    </row>
    <row r="258" spans="1:5" x14ac:dyDescent="0.25">
      <c r="A258" s="19"/>
      <c r="B258" s="11"/>
      <c r="C258" s="11"/>
      <c r="D258" s="11">
        <v>8604824.0909090936</v>
      </c>
      <c r="E258" s="11">
        <f>$E$11</f>
        <v>54</v>
      </c>
    </row>
    <row r="259" spans="1:5" x14ac:dyDescent="0.25">
      <c r="A259" s="19"/>
      <c r="B259" s="11"/>
      <c r="C259" s="11"/>
      <c r="D259" s="11">
        <v>8604824.0909090936</v>
      </c>
      <c r="E259" s="11">
        <v>0</v>
      </c>
    </row>
    <row r="260" spans="1:5" x14ac:dyDescent="0.25">
      <c r="A260" s="19"/>
      <c r="B260" s="11"/>
      <c r="C260" s="11"/>
      <c r="D260" s="11">
        <v>8683789.0909090936</v>
      </c>
      <c r="E260" s="11">
        <v>0</v>
      </c>
    </row>
    <row r="261" spans="1:5" x14ac:dyDescent="0.25">
      <c r="A261" s="19"/>
      <c r="B261" s="11"/>
      <c r="C261" s="11"/>
      <c r="D261" s="11">
        <v>8683789.0909090936</v>
      </c>
      <c r="E261" s="11">
        <f>$E$11</f>
        <v>54</v>
      </c>
    </row>
    <row r="262" spans="1:5" x14ac:dyDescent="0.25">
      <c r="A262" s="19"/>
      <c r="B262" s="11"/>
      <c r="C262" s="11"/>
      <c r="D262" s="11">
        <v>8762754.0909090936</v>
      </c>
      <c r="E262" s="11">
        <f>$E$11</f>
        <v>54</v>
      </c>
    </row>
    <row r="263" spans="1:5" x14ac:dyDescent="0.25">
      <c r="A263" s="19"/>
      <c r="B263" s="11"/>
      <c r="C263" s="11"/>
      <c r="D263" s="11">
        <v>8762754.0909090936</v>
      </c>
      <c r="E263" s="11">
        <v>0</v>
      </c>
    </row>
    <row r="264" spans="1:5" x14ac:dyDescent="0.25">
      <c r="A264" s="19"/>
      <c r="B264" s="11"/>
      <c r="C264" s="11"/>
      <c r="D264" s="11">
        <v>8841719.0909090936</v>
      </c>
      <c r="E264" s="11">
        <v>0</v>
      </c>
    </row>
    <row r="265" spans="1:5" x14ac:dyDescent="0.25">
      <c r="A265" s="19"/>
      <c r="B265" s="11"/>
      <c r="C265" s="11"/>
      <c r="D265" s="11">
        <v>8841719.0909090936</v>
      </c>
      <c r="E265" s="11">
        <f>$E$11</f>
        <v>54</v>
      </c>
    </row>
    <row r="266" spans="1:5" x14ac:dyDescent="0.25">
      <c r="A266" s="19"/>
      <c r="B266" s="11"/>
      <c r="C266" s="11"/>
      <c r="D266" s="11">
        <v>8920684.0909090936</v>
      </c>
      <c r="E266" s="11">
        <f>$E$11</f>
        <v>54</v>
      </c>
    </row>
    <row r="267" spans="1:5" x14ac:dyDescent="0.25">
      <c r="A267" s="19"/>
      <c r="B267" s="11"/>
      <c r="C267" s="11"/>
      <c r="D267" s="11">
        <v>8920684.0909090936</v>
      </c>
      <c r="E267" s="11">
        <v>0</v>
      </c>
    </row>
    <row r="268" spans="1:5" x14ac:dyDescent="0.25">
      <c r="A268" s="19"/>
      <c r="B268" s="11"/>
      <c r="C268" s="11"/>
      <c r="D268" s="11">
        <v>8999649.0909090936</v>
      </c>
      <c r="E268" s="11">
        <v>0</v>
      </c>
    </row>
    <row r="269" spans="1:5" x14ac:dyDescent="0.25">
      <c r="A269" s="19"/>
      <c r="B269" s="11"/>
      <c r="C269" s="11"/>
      <c r="D269" s="11">
        <v>8999649.0909090936</v>
      </c>
      <c r="E269" s="11">
        <f>$E$11</f>
        <v>54</v>
      </c>
    </row>
    <row r="270" spans="1:5" x14ac:dyDescent="0.25">
      <c r="A270" s="19"/>
      <c r="B270" s="11"/>
      <c r="C270" s="11"/>
      <c r="D270" s="11">
        <v>9028363.6363636386</v>
      </c>
      <c r="E270" s="11">
        <f>$E$11</f>
        <v>54</v>
      </c>
    </row>
    <row r="271" spans="1:5" x14ac:dyDescent="0.25">
      <c r="A271" s="19"/>
      <c r="B271" s="11"/>
      <c r="C271" s="11"/>
      <c r="D271" s="11">
        <v>9028363.6363636386</v>
      </c>
      <c r="E271" s="11">
        <v>0</v>
      </c>
    </row>
    <row r="272" spans="1:5" x14ac:dyDescent="0.25">
      <c r="A272" s="19"/>
      <c r="B272" s="11"/>
      <c r="C272" s="11"/>
      <c r="D272" s="11">
        <v>9028363.6363636386</v>
      </c>
      <c r="E272" s="11">
        <v>0</v>
      </c>
    </row>
    <row r="273" spans="1:5" x14ac:dyDescent="0.25">
      <c r="A273" s="19"/>
      <c r="B273" s="11"/>
      <c r="C273" s="11"/>
      <c r="D273" s="11">
        <v>9028363.6363636386</v>
      </c>
      <c r="E273" s="11">
        <f>$E$12</f>
        <v>26</v>
      </c>
    </row>
    <row r="274" spans="1:5" x14ac:dyDescent="0.25">
      <c r="A274" s="19"/>
      <c r="B274" s="11"/>
      <c r="C274" s="11"/>
      <c r="D274" s="11">
        <v>9107328.6363636386</v>
      </c>
      <c r="E274" s="11">
        <f>$E$12</f>
        <v>26</v>
      </c>
    </row>
    <row r="275" spans="1:5" x14ac:dyDescent="0.25">
      <c r="A275" s="19"/>
      <c r="B275" s="11"/>
      <c r="C275" s="11"/>
      <c r="D275" s="11">
        <v>9107328.6363636386</v>
      </c>
      <c r="E275" s="11">
        <v>0</v>
      </c>
    </row>
    <row r="276" spans="1:5" x14ac:dyDescent="0.25">
      <c r="A276" s="19"/>
      <c r="B276" s="11"/>
      <c r="C276" s="11"/>
      <c r="D276" s="11">
        <v>9186293.6363636386</v>
      </c>
      <c r="E276" s="11">
        <v>0</v>
      </c>
    </row>
    <row r="277" spans="1:5" x14ac:dyDescent="0.25">
      <c r="A277" s="19"/>
      <c r="B277" s="11"/>
      <c r="C277" s="11"/>
      <c r="D277" s="11">
        <v>9186293.6363636386</v>
      </c>
      <c r="E277" s="11">
        <f>$E$12</f>
        <v>26</v>
      </c>
    </row>
    <row r="278" spans="1:5" x14ac:dyDescent="0.25">
      <c r="A278" s="19"/>
      <c r="B278" s="11"/>
      <c r="C278" s="11"/>
      <c r="D278" s="11">
        <v>9265258.6363636386</v>
      </c>
      <c r="E278" s="11">
        <f>$E$12</f>
        <v>26</v>
      </c>
    </row>
    <row r="279" spans="1:5" x14ac:dyDescent="0.25">
      <c r="A279" s="19"/>
      <c r="B279" s="11"/>
      <c r="C279" s="11"/>
      <c r="D279" s="11">
        <v>9265258.6363636386</v>
      </c>
      <c r="E279" s="11">
        <v>0</v>
      </c>
    </row>
    <row r="280" spans="1:5" x14ac:dyDescent="0.25">
      <c r="A280" s="19"/>
      <c r="B280" s="11"/>
      <c r="C280" s="11"/>
      <c r="D280" s="11">
        <v>9344223.6363636386</v>
      </c>
      <c r="E280" s="11">
        <v>0</v>
      </c>
    </row>
    <row r="281" spans="1:5" x14ac:dyDescent="0.25">
      <c r="A281" s="19"/>
      <c r="B281" s="11"/>
      <c r="C281" s="11"/>
      <c r="D281" s="11">
        <v>9344223.6363636386</v>
      </c>
      <c r="E281" s="11">
        <f>$E$12</f>
        <v>26</v>
      </c>
    </row>
    <row r="282" spans="1:5" x14ac:dyDescent="0.25">
      <c r="A282" s="19"/>
      <c r="B282" s="11"/>
      <c r="C282" s="11"/>
      <c r="D282" s="11">
        <v>9423188.6363636386</v>
      </c>
      <c r="E282" s="11">
        <f>$E$12</f>
        <v>26</v>
      </c>
    </row>
    <row r="283" spans="1:5" x14ac:dyDescent="0.25">
      <c r="A283" s="19"/>
      <c r="B283" s="11"/>
      <c r="C283" s="11"/>
      <c r="D283" s="11">
        <v>9423188.6363636386</v>
      </c>
      <c r="E283" s="11">
        <v>0</v>
      </c>
    </row>
    <row r="284" spans="1:5" x14ac:dyDescent="0.25">
      <c r="A284" s="19"/>
      <c r="B284" s="11"/>
      <c r="C284" s="11"/>
      <c r="D284" s="11">
        <v>9502153.6363636386</v>
      </c>
      <c r="E284" s="11">
        <v>0</v>
      </c>
    </row>
    <row r="285" spans="1:5" x14ac:dyDescent="0.25">
      <c r="A285" s="19"/>
      <c r="B285" s="11"/>
      <c r="C285" s="11"/>
      <c r="D285" s="11">
        <v>9502153.6363636386</v>
      </c>
      <c r="E285" s="11">
        <f>$E$12</f>
        <v>26</v>
      </c>
    </row>
    <row r="286" spans="1:5" x14ac:dyDescent="0.25">
      <c r="A286" s="19"/>
      <c r="B286" s="11"/>
      <c r="C286" s="11"/>
      <c r="D286" s="11">
        <v>9581118.6363636386</v>
      </c>
      <c r="E286" s="11">
        <f>$E$12</f>
        <v>26</v>
      </c>
    </row>
    <row r="287" spans="1:5" x14ac:dyDescent="0.25">
      <c r="A287" s="19"/>
      <c r="B287" s="11"/>
      <c r="C287" s="11"/>
      <c r="D287" s="11">
        <v>9581118.6363636386</v>
      </c>
      <c r="E287" s="11">
        <v>0</v>
      </c>
    </row>
    <row r="288" spans="1:5" x14ac:dyDescent="0.25">
      <c r="A288" s="19"/>
      <c r="B288" s="11"/>
      <c r="C288" s="11"/>
      <c r="D288" s="11">
        <v>9660083.6363636386</v>
      </c>
      <c r="E288" s="11">
        <v>0</v>
      </c>
    </row>
    <row r="289" spans="1:5" x14ac:dyDescent="0.25">
      <c r="A289" s="19"/>
      <c r="B289" s="11"/>
      <c r="C289" s="11"/>
      <c r="D289" s="11">
        <v>9660083.6363636386</v>
      </c>
      <c r="E289" s="11">
        <f>$E$12</f>
        <v>26</v>
      </c>
    </row>
    <row r="290" spans="1:5" x14ac:dyDescent="0.25">
      <c r="A290" s="19"/>
      <c r="B290" s="11"/>
      <c r="C290" s="11"/>
      <c r="D290" s="11">
        <v>9739048.6363636386</v>
      </c>
      <c r="E290" s="11">
        <f>$E$12</f>
        <v>26</v>
      </c>
    </row>
    <row r="291" spans="1:5" x14ac:dyDescent="0.25">
      <c r="A291" s="19"/>
      <c r="B291" s="11"/>
      <c r="C291" s="11"/>
      <c r="D291" s="11">
        <v>9739048.6363636386</v>
      </c>
      <c r="E291" s="11">
        <v>0</v>
      </c>
    </row>
    <row r="292" spans="1:5" x14ac:dyDescent="0.25">
      <c r="A292" s="19"/>
      <c r="B292" s="11"/>
      <c r="C292" s="11"/>
      <c r="D292" s="11">
        <v>9818013.6363636386</v>
      </c>
      <c r="E292" s="11">
        <v>0</v>
      </c>
    </row>
    <row r="293" spans="1:5" x14ac:dyDescent="0.25">
      <c r="A293" s="19"/>
      <c r="B293" s="11"/>
      <c r="C293" s="11"/>
      <c r="D293" s="11">
        <v>9818013.6363636386</v>
      </c>
      <c r="E293" s="11">
        <f>$E$12</f>
        <v>26</v>
      </c>
    </row>
    <row r="294" spans="1:5" x14ac:dyDescent="0.25">
      <c r="A294" s="19"/>
      <c r="B294" s="11"/>
      <c r="C294" s="11"/>
      <c r="D294" s="11">
        <v>9896978.6363636386</v>
      </c>
      <c r="E294" s="11">
        <f>$E$12</f>
        <v>26</v>
      </c>
    </row>
    <row r="295" spans="1:5" x14ac:dyDescent="0.25">
      <c r="A295" s="19"/>
      <c r="B295" s="11"/>
      <c r="C295" s="11"/>
      <c r="D295" s="11">
        <v>9896978.6363636386</v>
      </c>
      <c r="E295" s="11">
        <v>0</v>
      </c>
    </row>
    <row r="296" spans="1:5" x14ac:dyDescent="0.25">
      <c r="A296" s="19"/>
      <c r="B296" s="11"/>
      <c r="C296" s="11"/>
      <c r="D296" s="11">
        <v>9975943.6363636386</v>
      </c>
      <c r="E296" s="11">
        <v>0</v>
      </c>
    </row>
    <row r="297" spans="1:5" x14ac:dyDescent="0.25">
      <c r="A297" s="19"/>
      <c r="B297" s="11"/>
      <c r="C297" s="11"/>
      <c r="D297" s="11">
        <v>9975943.6363636386</v>
      </c>
      <c r="E297" s="11">
        <f>$E$12</f>
        <v>26</v>
      </c>
    </row>
    <row r="298" spans="1:5" x14ac:dyDescent="0.25">
      <c r="A298" s="19"/>
      <c r="B298" s="11"/>
      <c r="C298" s="11"/>
      <c r="D298" s="11">
        <v>10054908.636363639</v>
      </c>
      <c r="E298" s="11">
        <f>$E$12</f>
        <v>26</v>
      </c>
    </row>
    <row r="299" spans="1:5" x14ac:dyDescent="0.25">
      <c r="A299" s="19"/>
      <c r="B299" s="11"/>
      <c r="C299" s="11"/>
      <c r="D299" s="11">
        <v>10054908.636363639</v>
      </c>
      <c r="E299" s="11">
        <v>0</v>
      </c>
    </row>
    <row r="300" spans="1:5" x14ac:dyDescent="0.25">
      <c r="A300" s="19"/>
      <c r="B300" s="11"/>
      <c r="C300" s="11"/>
      <c r="D300" s="11">
        <v>10133873.636363639</v>
      </c>
      <c r="E300" s="11">
        <v>0</v>
      </c>
    </row>
    <row r="301" spans="1:5" x14ac:dyDescent="0.25">
      <c r="A301" s="19"/>
      <c r="B301" s="11"/>
      <c r="C301" s="11"/>
      <c r="D301" s="11">
        <v>10133873.636363639</v>
      </c>
      <c r="E301" s="11">
        <f>$E$12</f>
        <v>26</v>
      </c>
    </row>
    <row r="302" spans="1:5" x14ac:dyDescent="0.25">
      <c r="A302" s="19"/>
      <c r="B302" s="11"/>
      <c r="C302" s="11"/>
      <c r="D302" s="11">
        <v>10212838.636363639</v>
      </c>
      <c r="E302" s="11">
        <f>$E$12</f>
        <v>26</v>
      </c>
    </row>
    <row r="303" spans="1:5" x14ac:dyDescent="0.25">
      <c r="A303" s="19"/>
      <c r="B303" s="11"/>
      <c r="C303" s="11"/>
      <c r="D303" s="11">
        <v>10212838.636363639</v>
      </c>
      <c r="E303" s="11">
        <v>0</v>
      </c>
    </row>
    <row r="304" spans="1:5" x14ac:dyDescent="0.25">
      <c r="A304" s="19"/>
      <c r="B304" s="11"/>
      <c r="C304" s="11"/>
      <c r="D304" s="11">
        <v>10291803.636363639</v>
      </c>
      <c r="E304" s="11">
        <v>0</v>
      </c>
    </row>
    <row r="305" spans="1:5" x14ac:dyDescent="0.25">
      <c r="A305" s="19"/>
      <c r="B305" s="11"/>
      <c r="C305" s="11"/>
      <c r="D305" s="11">
        <v>10291803.636363639</v>
      </c>
      <c r="E305" s="11">
        <f>$E$12</f>
        <v>26</v>
      </c>
    </row>
    <row r="306" spans="1:5" x14ac:dyDescent="0.25">
      <c r="A306" s="19"/>
      <c r="B306" s="11"/>
      <c r="C306" s="11"/>
      <c r="D306" s="11">
        <v>10370768.636363639</v>
      </c>
      <c r="E306" s="11">
        <f>$E$12</f>
        <v>26</v>
      </c>
    </row>
    <row r="307" spans="1:5" x14ac:dyDescent="0.25">
      <c r="A307" s="19"/>
      <c r="B307" s="11"/>
      <c r="C307" s="11"/>
      <c r="D307" s="11">
        <v>10370768.636363639</v>
      </c>
      <c r="E307" s="11">
        <v>0</v>
      </c>
    </row>
    <row r="308" spans="1:5" x14ac:dyDescent="0.25">
      <c r="A308" s="19"/>
      <c r="B308" s="11"/>
      <c r="C308" s="11"/>
      <c r="D308" s="11">
        <v>10449733.636363639</v>
      </c>
      <c r="E308" s="11">
        <v>0</v>
      </c>
    </row>
    <row r="309" spans="1:5" x14ac:dyDescent="0.25">
      <c r="A309" s="19"/>
      <c r="B309" s="11"/>
      <c r="C309" s="11"/>
      <c r="D309" s="11">
        <v>10449733.636363639</v>
      </c>
      <c r="E309" s="11">
        <f>$E$12</f>
        <v>26</v>
      </c>
    </row>
    <row r="310" spans="1:5" x14ac:dyDescent="0.25">
      <c r="A310" s="19"/>
      <c r="B310" s="11"/>
      <c r="C310" s="11"/>
      <c r="D310" s="11">
        <v>10528698.636363639</v>
      </c>
      <c r="E310" s="11">
        <f>$E$12</f>
        <v>26</v>
      </c>
    </row>
    <row r="311" spans="1:5" x14ac:dyDescent="0.25">
      <c r="A311" s="19"/>
      <c r="B311" s="11"/>
      <c r="C311" s="11"/>
      <c r="D311" s="11">
        <v>10528698.636363639</v>
      </c>
      <c r="E311" s="11">
        <v>0</v>
      </c>
    </row>
    <row r="312" spans="1:5" x14ac:dyDescent="0.25">
      <c r="A312" s="19"/>
      <c r="B312" s="11"/>
      <c r="C312" s="11"/>
      <c r="D312" s="11">
        <v>10607663.636363639</v>
      </c>
      <c r="E312" s="11">
        <v>0</v>
      </c>
    </row>
    <row r="313" spans="1:5" x14ac:dyDescent="0.25">
      <c r="A313" s="19"/>
      <c r="B313" s="11"/>
      <c r="C313" s="11"/>
      <c r="D313" s="11">
        <v>10607663.636363639</v>
      </c>
      <c r="E313" s="11">
        <f>$E$12</f>
        <v>26</v>
      </c>
    </row>
    <row r="314" spans="1:5" x14ac:dyDescent="0.25">
      <c r="A314" s="19"/>
      <c r="B314" s="11"/>
      <c r="C314" s="11"/>
      <c r="D314" s="11">
        <v>10686628.636363639</v>
      </c>
      <c r="E314" s="11">
        <f>$E$12</f>
        <v>26</v>
      </c>
    </row>
    <row r="315" spans="1:5" x14ac:dyDescent="0.25">
      <c r="A315" s="19"/>
      <c r="B315" s="11"/>
      <c r="C315" s="11"/>
      <c r="D315" s="11">
        <v>10686628.636363639</v>
      </c>
      <c r="E315" s="11">
        <v>0</v>
      </c>
    </row>
    <row r="316" spans="1:5" x14ac:dyDescent="0.25">
      <c r="A316" s="19"/>
      <c r="B316" s="11"/>
      <c r="C316" s="11"/>
      <c r="D316" s="11">
        <v>10765593.636363639</v>
      </c>
      <c r="E316" s="11">
        <v>0</v>
      </c>
    </row>
    <row r="317" spans="1:5" x14ac:dyDescent="0.25">
      <c r="A317" s="19"/>
      <c r="B317" s="11"/>
      <c r="C317" s="11"/>
      <c r="D317" s="11">
        <v>10765593.636363639</v>
      </c>
      <c r="E317" s="11">
        <f>$E$12</f>
        <v>26</v>
      </c>
    </row>
    <row r="318" spans="1:5" x14ac:dyDescent="0.25">
      <c r="A318" s="19"/>
      <c r="B318" s="11"/>
      <c r="C318" s="11"/>
      <c r="D318" s="11">
        <v>10844558.636363639</v>
      </c>
      <c r="E318" s="11">
        <f>$E$12</f>
        <v>26</v>
      </c>
    </row>
    <row r="319" spans="1:5" x14ac:dyDescent="0.25">
      <c r="A319" s="19"/>
      <c r="B319" s="11"/>
      <c r="C319" s="11"/>
      <c r="D319" s="11">
        <v>10844558.636363639</v>
      </c>
      <c r="E319" s="11">
        <v>0</v>
      </c>
    </row>
    <row r="320" spans="1:5" x14ac:dyDescent="0.25">
      <c r="A320" s="19"/>
      <c r="B320" s="11"/>
      <c r="C320" s="11"/>
      <c r="D320" s="11">
        <v>10923523.636363639</v>
      </c>
      <c r="E320" s="11">
        <v>0</v>
      </c>
    </row>
    <row r="321" spans="1:5" x14ac:dyDescent="0.25">
      <c r="A321" s="19"/>
      <c r="B321" s="11"/>
      <c r="C321" s="11"/>
      <c r="D321" s="11">
        <v>10923523.636363639</v>
      </c>
      <c r="E321" s="11">
        <f>$E$12</f>
        <v>26</v>
      </c>
    </row>
    <row r="322" spans="1:5" x14ac:dyDescent="0.25">
      <c r="A322" s="19"/>
      <c r="B322" s="11"/>
      <c r="C322" s="11"/>
      <c r="D322" s="11">
        <v>11002488.636363639</v>
      </c>
      <c r="E322" s="11">
        <f>$E$12</f>
        <v>26</v>
      </c>
    </row>
    <row r="323" spans="1:5" x14ac:dyDescent="0.25">
      <c r="A323" s="19"/>
      <c r="B323" s="11"/>
      <c r="C323" s="11"/>
      <c r="D323" s="11">
        <v>11002488.636363639</v>
      </c>
      <c r="E323" s="11">
        <v>0</v>
      </c>
    </row>
    <row r="324" spans="1:5" x14ac:dyDescent="0.25">
      <c r="A324" s="19"/>
      <c r="B324" s="11"/>
      <c r="C324" s="11"/>
      <c r="D324" s="11">
        <v>11081453.636363639</v>
      </c>
      <c r="E324" s="11">
        <v>0</v>
      </c>
    </row>
    <row r="325" spans="1:5" x14ac:dyDescent="0.25">
      <c r="A325" s="19"/>
      <c r="B325" s="11"/>
      <c r="C325" s="11"/>
      <c r="D325" s="11">
        <v>11081453.636363639</v>
      </c>
      <c r="E325" s="11">
        <f>$E$12</f>
        <v>26</v>
      </c>
    </row>
    <row r="326" spans="1:5" x14ac:dyDescent="0.25">
      <c r="A326" s="19"/>
      <c r="B326" s="11"/>
      <c r="C326" s="11"/>
      <c r="D326" s="11">
        <v>11160418.636363639</v>
      </c>
      <c r="E326" s="11">
        <f>$E$12</f>
        <v>26</v>
      </c>
    </row>
    <row r="327" spans="1:5" x14ac:dyDescent="0.25">
      <c r="A327" s="19"/>
      <c r="B327" s="11"/>
      <c r="C327" s="11"/>
      <c r="D327" s="11">
        <v>11160418.636363639</v>
      </c>
      <c r="E327" s="11">
        <v>0</v>
      </c>
    </row>
    <row r="328" spans="1:5" x14ac:dyDescent="0.25">
      <c r="A328" s="19"/>
      <c r="B328" s="11"/>
      <c r="C328" s="11"/>
      <c r="D328" s="11">
        <v>11239383.636363639</v>
      </c>
      <c r="E328" s="11">
        <v>0</v>
      </c>
    </row>
    <row r="329" spans="1:5" x14ac:dyDescent="0.25">
      <c r="A329" s="19"/>
      <c r="B329" s="11"/>
      <c r="C329" s="11"/>
      <c r="D329" s="11">
        <v>11239383.636363639</v>
      </c>
      <c r="E329" s="11">
        <f>$E$12</f>
        <v>26</v>
      </c>
    </row>
    <row r="330" spans="1:5" x14ac:dyDescent="0.25">
      <c r="A330" s="19"/>
      <c r="B330" s="11"/>
      <c r="C330" s="11"/>
      <c r="D330" s="11">
        <v>11318348.636363639</v>
      </c>
      <c r="E330" s="11">
        <f>$E$12</f>
        <v>26</v>
      </c>
    </row>
    <row r="331" spans="1:5" x14ac:dyDescent="0.25">
      <c r="A331" s="19"/>
      <c r="B331" s="11"/>
      <c r="C331" s="11"/>
      <c r="D331" s="11">
        <v>11318348.636363639</v>
      </c>
      <c r="E331" s="11">
        <v>0</v>
      </c>
    </row>
    <row r="332" spans="1:5" x14ac:dyDescent="0.25">
      <c r="A332" s="19"/>
      <c r="B332" s="11"/>
      <c r="C332" s="11"/>
      <c r="D332" s="11">
        <v>11397313.636363639</v>
      </c>
      <c r="E332" s="11">
        <v>0</v>
      </c>
    </row>
    <row r="333" spans="1:5" x14ac:dyDescent="0.25">
      <c r="A333" s="19"/>
      <c r="B333" s="11"/>
      <c r="C333" s="11"/>
      <c r="D333" s="11">
        <v>11397313.636363639</v>
      </c>
      <c r="E333" s="11">
        <f>$E$12</f>
        <v>26</v>
      </c>
    </row>
    <row r="334" spans="1:5" x14ac:dyDescent="0.25">
      <c r="A334" s="19"/>
      <c r="B334" s="11"/>
      <c r="C334" s="11"/>
      <c r="D334" s="11">
        <v>11476278.636363639</v>
      </c>
      <c r="E334" s="11">
        <f>$E$12</f>
        <v>26</v>
      </c>
    </row>
    <row r="335" spans="1:5" x14ac:dyDescent="0.25">
      <c r="A335" s="19"/>
      <c r="B335" s="11"/>
      <c r="C335" s="11"/>
      <c r="D335" s="11">
        <v>11476278.636363639</v>
      </c>
      <c r="E335" s="11">
        <v>0</v>
      </c>
    </row>
    <row r="336" spans="1:5" x14ac:dyDescent="0.25">
      <c r="A336" s="19"/>
      <c r="B336" s="11"/>
      <c r="C336" s="11"/>
      <c r="D336" s="11">
        <v>11555243.636363639</v>
      </c>
      <c r="E336" s="11">
        <v>0</v>
      </c>
    </row>
    <row r="337" spans="1:5" x14ac:dyDescent="0.25">
      <c r="A337" s="19"/>
      <c r="B337" s="11"/>
      <c r="C337" s="11"/>
      <c r="D337" s="11">
        <v>11555243.636363639</v>
      </c>
      <c r="E337" s="11">
        <f>$E$12</f>
        <v>26</v>
      </c>
    </row>
    <row r="338" spans="1:5" x14ac:dyDescent="0.25">
      <c r="A338" s="19"/>
      <c r="B338" s="11"/>
      <c r="C338" s="11"/>
      <c r="D338" s="11">
        <v>11634208.636363639</v>
      </c>
      <c r="E338" s="11">
        <f>$E$12</f>
        <v>26</v>
      </c>
    </row>
    <row r="339" spans="1:5" x14ac:dyDescent="0.25">
      <c r="A339" s="19"/>
      <c r="B339" s="11"/>
      <c r="C339" s="11"/>
      <c r="D339" s="11">
        <v>11634208.636363639</v>
      </c>
      <c r="E339" s="11">
        <v>0</v>
      </c>
    </row>
    <row r="340" spans="1:5" x14ac:dyDescent="0.25">
      <c r="A340" s="19"/>
      <c r="B340" s="11"/>
      <c r="C340" s="11"/>
      <c r="D340" s="11">
        <v>11713173.636363639</v>
      </c>
      <c r="E340" s="11">
        <v>0</v>
      </c>
    </row>
    <row r="341" spans="1:5" x14ac:dyDescent="0.25">
      <c r="A341" s="19"/>
      <c r="B341" s="11"/>
      <c r="C341" s="11"/>
      <c r="D341" s="11">
        <v>11713173.636363639</v>
      </c>
      <c r="E341" s="11">
        <f>$E$12</f>
        <v>26</v>
      </c>
    </row>
    <row r="342" spans="1:5" x14ac:dyDescent="0.25">
      <c r="A342" s="19"/>
      <c r="B342" s="11"/>
      <c r="C342" s="11"/>
      <c r="D342" s="11">
        <v>11792138.636363639</v>
      </c>
      <c r="E342" s="11">
        <f>$E$12</f>
        <v>26</v>
      </c>
    </row>
    <row r="343" spans="1:5" x14ac:dyDescent="0.25">
      <c r="A343" s="19"/>
      <c r="B343" s="11"/>
      <c r="C343" s="11"/>
      <c r="D343" s="11">
        <v>11792138.636363639</v>
      </c>
      <c r="E343" s="11">
        <v>0</v>
      </c>
    </row>
    <row r="344" spans="1:5" x14ac:dyDescent="0.25">
      <c r="A344" s="19"/>
      <c r="B344" s="11"/>
      <c r="C344" s="11"/>
      <c r="D344" s="11">
        <v>11871103.636363639</v>
      </c>
      <c r="E344" s="11">
        <v>0</v>
      </c>
    </row>
    <row r="345" spans="1:5" x14ac:dyDescent="0.25">
      <c r="A345" s="19"/>
      <c r="B345" s="11"/>
      <c r="C345" s="11"/>
      <c r="D345" s="11">
        <v>11871103.636363639</v>
      </c>
      <c r="E345" s="11">
        <f>$E$12</f>
        <v>26</v>
      </c>
    </row>
    <row r="346" spans="1:5" x14ac:dyDescent="0.25">
      <c r="A346" s="19"/>
      <c r="B346" s="11"/>
      <c r="C346" s="11"/>
      <c r="D346" s="11">
        <v>11899818.181818184</v>
      </c>
      <c r="E346" s="11">
        <f>$E$12</f>
        <v>26</v>
      </c>
    </row>
    <row r="347" spans="1:5" x14ac:dyDescent="0.25">
      <c r="A347" s="19"/>
      <c r="B347" s="11"/>
      <c r="C347" s="11"/>
      <c r="D347" s="11">
        <v>11899818.181818184</v>
      </c>
      <c r="E347" s="11">
        <v>0</v>
      </c>
    </row>
    <row r="348" spans="1:5" x14ac:dyDescent="0.25">
      <c r="A348" s="19"/>
      <c r="B348" s="11"/>
      <c r="C348" s="11"/>
      <c r="D348" s="11">
        <v>11899818.181818184</v>
      </c>
      <c r="E348" s="11">
        <v>0</v>
      </c>
    </row>
    <row r="349" spans="1:5" x14ac:dyDescent="0.25">
      <c r="A349" s="19"/>
      <c r="B349" s="11"/>
      <c r="C349" s="11"/>
      <c r="D349" s="11">
        <v>11899818.181818184</v>
      </c>
      <c r="E349" s="11">
        <f>$E$13</f>
        <v>34</v>
      </c>
    </row>
    <row r="350" spans="1:5" x14ac:dyDescent="0.25">
      <c r="A350" s="19"/>
      <c r="B350" s="11"/>
      <c r="C350" s="11"/>
      <c r="D350" s="11">
        <v>11978783.181818184</v>
      </c>
      <c r="E350" s="11">
        <f>$E$13</f>
        <v>34</v>
      </c>
    </row>
    <row r="351" spans="1:5" x14ac:dyDescent="0.25">
      <c r="A351" s="19"/>
      <c r="B351" s="11"/>
      <c r="C351" s="11"/>
      <c r="D351" s="11">
        <v>11978783.181818184</v>
      </c>
      <c r="E351" s="11">
        <v>0</v>
      </c>
    </row>
    <row r="352" spans="1:5" x14ac:dyDescent="0.25">
      <c r="A352" s="19"/>
      <c r="B352" s="11"/>
      <c r="C352" s="11"/>
      <c r="D352" s="11">
        <v>12057748.181818184</v>
      </c>
      <c r="E352" s="11">
        <v>0</v>
      </c>
    </row>
    <row r="353" spans="1:5" x14ac:dyDescent="0.25">
      <c r="A353" s="19"/>
      <c r="B353" s="11"/>
      <c r="C353" s="11"/>
      <c r="D353" s="11">
        <v>12057748.181818184</v>
      </c>
      <c r="E353" s="11">
        <f>$E$13</f>
        <v>34</v>
      </c>
    </row>
    <row r="354" spans="1:5" x14ac:dyDescent="0.25">
      <c r="A354" s="19"/>
      <c r="B354" s="11"/>
      <c r="C354" s="11"/>
      <c r="D354" s="11">
        <v>12136713.181818184</v>
      </c>
      <c r="E354" s="11">
        <f>$E$13</f>
        <v>34</v>
      </c>
    </row>
    <row r="355" spans="1:5" x14ac:dyDescent="0.25">
      <c r="A355" s="19"/>
      <c r="B355" s="11"/>
      <c r="C355" s="11"/>
      <c r="D355" s="11">
        <v>12136713.181818184</v>
      </c>
      <c r="E355" s="11">
        <v>0</v>
      </c>
    </row>
    <row r="356" spans="1:5" x14ac:dyDescent="0.25">
      <c r="A356" s="19"/>
      <c r="B356" s="11"/>
      <c r="C356" s="11"/>
      <c r="D356" s="11">
        <v>12215678.181818184</v>
      </c>
      <c r="E356" s="11">
        <v>0</v>
      </c>
    </row>
    <row r="357" spans="1:5" x14ac:dyDescent="0.25">
      <c r="A357" s="19"/>
      <c r="B357" s="11"/>
      <c r="C357" s="11"/>
      <c r="D357" s="11">
        <v>12215678.181818184</v>
      </c>
      <c r="E357" s="11">
        <f>$E$13</f>
        <v>34</v>
      </c>
    </row>
    <row r="358" spans="1:5" x14ac:dyDescent="0.25">
      <c r="A358" s="19"/>
      <c r="B358" s="11"/>
      <c r="C358" s="11"/>
      <c r="D358" s="11">
        <v>12294643.181818184</v>
      </c>
      <c r="E358" s="11">
        <f>$E$13</f>
        <v>34</v>
      </c>
    </row>
    <row r="359" spans="1:5" x14ac:dyDescent="0.25">
      <c r="A359" s="19"/>
      <c r="B359" s="11"/>
      <c r="C359" s="11"/>
      <c r="D359" s="11">
        <v>12294643.181818184</v>
      </c>
      <c r="E359" s="11">
        <v>0</v>
      </c>
    </row>
    <row r="360" spans="1:5" x14ac:dyDescent="0.25">
      <c r="A360" s="19"/>
      <c r="B360" s="11"/>
      <c r="C360" s="11"/>
      <c r="D360" s="11">
        <v>12373608.181818184</v>
      </c>
      <c r="E360" s="11">
        <v>0</v>
      </c>
    </row>
    <row r="361" spans="1:5" x14ac:dyDescent="0.25">
      <c r="A361" s="19"/>
      <c r="B361" s="11"/>
      <c r="C361" s="11"/>
      <c r="D361" s="11">
        <v>12373608.181818184</v>
      </c>
      <c r="E361" s="11">
        <f>$E$13</f>
        <v>34</v>
      </c>
    </row>
    <row r="362" spans="1:5" x14ac:dyDescent="0.25">
      <c r="A362" s="19"/>
      <c r="B362" s="11"/>
      <c r="C362" s="11"/>
      <c r="D362" s="11">
        <v>12452573.181818184</v>
      </c>
      <c r="E362" s="11">
        <f>$E$13</f>
        <v>34</v>
      </c>
    </row>
    <row r="363" spans="1:5" x14ac:dyDescent="0.25">
      <c r="A363" s="19"/>
      <c r="B363" s="11"/>
      <c r="C363" s="11"/>
      <c r="D363" s="11">
        <v>12452573.181818184</v>
      </c>
      <c r="E363" s="11">
        <v>0</v>
      </c>
    </row>
    <row r="364" spans="1:5" x14ac:dyDescent="0.25">
      <c r="A364" s="19"/>
      <c r="B364" s="11"/>
      <c r="C364" s="11"/>
      <c r="D364" s="11">
        <v>12531538.181818184</v>
      </c>
      <c r="E364" s="11">
        <v>0</v>
      </c>
    </row>
    <row r="365" spans="1:5" x14ac:dyDescent="0.25">
      <c r="A365" s="19"/>
      <c r="B365" s="11"/>
      <c r="C365" s="11"/>
      <c r="D365" s="11">
        <v>12531538.181818184</v>
      </c>
      <c r="E365" s="11">
        <f>$E$13</f>
        <v>34</v>
      </c>
    </row>
    <row r="366" spans="1:5" x14ac:dyDescent="0.25">
      <c r="A366" s="19"/>
      <c r="B366" s="11"/>
      <c r="C366" s="11"/>
      <c r="D366" s="11">
        <v>12610503.181818184</v>
      </c>
      <c r="E366" s="11">
        <f>$E$13</f>
        <v>34</v>
      </c>
    </row>
    <row r="367" spans="1:5" x14ac:dyDescent="0.25">
      <c r="A367" s="19"/>
      <c r="B367" s="11"/>
      <c r="C367" s="11"/>
      <c r="D367" s="11">
        <v>12610503.181818184</v>
      </c>
      <c r="E367" s="11">
        <v>0</v>
      </c>
    </row>
    <row r="368" spans="1:5" x14ac:dyDescent="0.25">
      <c r="A368" s="19"/>
      <c r="B368" s="11"/>
      <c r="C368" s="11"/>
      <c r="D368" s="11">
        <v>12689468.181818184</v>
      </c>
      <c r="E368" s="11">
        <v>0</v>
      </c>
    </row>
    <row r="369" spans="1:5" x14ac:dyDescent="0.25">
      <c r="A369" s="19"/>
      <c r="B369" s="11"/>
      <c r="C369" s="11"/>
      <c r="D369" s="11">
        <v>12689468.181818184</v>
      </c>
      <c r="E369" s="11">
        <f>$E$13</f>
        <v>34</v>
      </c>
    </row>
    <row r="370" spans="1:5" x14ac:dyDescent="0.25">
      <c r="A370" s="19"/>
      <c r="B370" s="11"/>
      <c r="C370" s="11"/>
      <c r="D370" s="11">
        <v>12768433.181818184</v>
      </c>
      <c r="E370" s="11">
        <f>$E$13</f>
        <v>34</v>
      </c>
    </row>
    <row r="371" spans="1:5" x14ac:dyDescent="0.25">
      <c r="A371" s="19"/>
      <c r="B371" s="11"/>
      <c r="C371" s="11"/>
      <c r="D371" s="11">
        <v>12768433.181818184</v>
      </c>
      <c r="E371" s="11">
        <v>0</v>
      </c>
    </row>
    <row r="372" spans="1:5" x14ac:dyDescent="0.25">
      <c r="A372" s="19"/>
      <c r="B372" s="11"/>
      <c r="C372" s="11"/>
      <c r="D372" s="11">
        <v>12847398.181818184</v>
      </c>
      <c r="E372" s="11">
        <v>0</v>
      </c>
    </row>
    <row r="373" spans="1:5" x14ac:dyDescent="0.25">
      <c r="A373" s="19"/>
      <c r="B373" s="11"/>
      <c r="C373" s="11"/>
      <c r="D373" s="11">
        <v>12847398.181818184</v>
      </c>
      <c r="E373" s="11">
        <f>$E$13</f>
        <v>34</v>
      </c>
    </row>
    <row r="374" spans="1:5" x14ac:dyDescent="0.25">
      <c r="A374" s="19"/>
      <c r="B374" s="11"/>
      <c r="C374" s="11"/>
      <c r="D374" s="11">
        <v>12926363.181818184</v>
      </c>
      <c r="E374" s="11">
        <f>$E$13</f>
        <v>34</v>
      </c>
    </row>
    <row r="375" spans="1:5" x14ac:dyDescent="0.25">
      <c r="A375" s="19"/>
      <c r="B375" s="11"/>
      <c r="C375" s="11"/>
      <c r="D375" s="11">
        <v>12926363.181818184</v>
      </c>
      <c r="E375" s="11">
        <v>0</v>
      </c>
    </row>
    <row r="376" spans="1:5" x14ac:dyDescent="0.25">
      <c r="A376" s="19"/>
      <c r="B376" s="11"/>
      <c r="C376" s="11"/>
      <c r="D376" s="11">
        <v>13005328.181818184</v>
      </c>
      <c r="E376" s="11">
        <v>0</v>
      </c>
    </row>
    <row r="377" spans="1:5" x14ac:dyDescent="0.25">
      <c r="A377" s="19"/>
      <c r="B377" s="11"/>
      <c r="C377" s="11"/>
      <c r="D377" s="11">
        <v>13005328.181818184</v>
      </c>
      <c r="E377" s="11">
        <f>$E$13</f>
        <v>34</v>
      </c>
    </row>
    <row r="378" spans="1:5" x14ac:dyDescent="0.25">
      <c r="A378" s="19"/>
      <c r="B378" s="11"/>
      <c r="C378" s="11"/>
      <c r="D378" s="11">
        <v>13084293.181818184</v>
      </c>
      <c r="E378" s="11">
        <f>$E$13</f>
        <v>34</v>
      </c>
    </row>
    <row r="379" spans="1:5" x14ac:dyDescent="0.25">
      <c r="A379" s="19"/>
      <c r="B379" s="11"/>
      <c r="C379" s="11"/>
      <c r="D379" s="11">
        <v>13084293.181818184</v>
      </c>
      <c r="E379" s="11">
        <v>0</v>
      </c>
    </row>
    <row r="380" spans="1:5" x14ac:dyDescent="0.25">
      <c r="A380" s="19"/>
      <c r="B380" s="11"/>
      <c r="C380" s="11"/>
      <c r="D380" s="11">
        <v>13163258.181818184</v>
      </c>
      <c r="E380" s="11">
        <v>0</v>
      </c>
    </row>
    <row r="381" spans="1:5" x14ac:dyDescent="0.25">
      <c r="A381" s="19"/>
      <c r="B381" s="11"/>
      <c r="C381" s="11"/>
      <c r="D381" s="11">
        <v>13163258.181818184</v>
      </c>
      <c r="E381" s="11">
        <f>$E$13</f>
        <v>34</v>
      </c>
    </row>
    <row r="382" spans="1:5" x14ac:dyDescent="0.25">
      <c r="A382" s="19"/>
      <c r="B382" s="11"/>
      <c r="C382" s="11"/>
      <c r="D382" s="11">
        <v>13242223.181818184</v>
      </c>
      <c r="E382" s="11">
        <f>$E$13</f>
        <v>34</v>
      </c>
    </row>
    <row r="383" spans="1:5" x14ac:dyDescent="0.25">
      <c r="A383" s="19"/>
      <c r="B383" s="11"/>
      <c r="C383" s="11"/>
      <c r="D383" s="11">
        <v>13242223.181818184</v>
      </c>
      <c r="E383" s="11">
        <v>0</v>
      </c>
    </row>
    <row r="384" spans="1:5" x14ac:dyDescent="0.25">
      <c r="A384" s="19"/>
      <c r="B384" s="11"/>
      <c r="C384" s="11"/>
      <c r="D384" s="11">
        <v>13321188.181818184</v>
      </c>
      <c r="E384" s="11">
        <v>0</v>
      </c>
    </row>
    <row r="385" spans="1:5" x14ac:dyDescent="0.25">
      <c r="A385" s="19"/>
      <c r="B385" s="11"/>
      <c r="C385" s="11"/>
      <c r="D385" s="11">
        <v>13321188.181818184</v>
      </c>
      <c r="E385" s="11">
        <f>$E$13</f>
        <v>34</v>
      </c>
    </row>
    <row r="386" spans="1:5" x14ac:dyDescent="0.25">
      <c r="A386" s="19"/>
      <c r="B386" s="11"/>
      <c r="C386" s="11"/>
      <c r="D386" s="11">
        <v>13400153.181818184</v>
      </c>
      <c r="E386" s="11">
        <f>$E$13</f>
        <v>34</v>
      </c>
    </row>
    <row r="387" spans="1:5" x14ac:dyDescent="0.25">
      <c r="A387" s="19"/>
      <c r="B387" s="11"/>
      <c r="C387" s="11"/>
      <c r="D387" s="11">
        <v>13400153.181818184</v>
      </c>
      <c r="E387" s="11">
        <v>0</v>
      </c>
    </row>
    <row r="388" spans="1:5" x14ac:dyDescent="0.25">
      <c r="A388" s="19"/>
      <c r="B388" s="11"/>
      <c r="C388" s="11"/>
      <c r="D388" s="11">
        <v>13479118.181818184</v>
      </c>
      <c r="E388" s="11">
        <v>0</v>
      </c>
    </row>
    <row r="389" spans="1:5" x14ac:dyDescent="0.25">
      <c r="A389" s="19"/>
      <c r="B389" s="11"/>
      <c r="C389" s="11"/>
      <c r="D389" s="11">
        <v>13479118.181818184</v>
      </c>
      <c r="E389" s="11">
        <f>$E$13</f>
        <v>34</v>
      </c>
    </row>
    <row r="390" spans="1:5" x14ac:dyDescent="0.25">
      <c r="A390" s="19"/>
      <c r="B390" s="11"/>
      <c r="C390" s="11"/>
      <c r="D390" s="11">
        <v>13558083.181818184</v>
      </c>
      <c r="E390" s="11">
        <f>$E$13</f>
        <v>34</v>
      </c>
    </row>
    <row r="391" spans="1:5" x14ac:dyDescent="0.25">
      <c r="A391" s="19"/>
      <c r="B391" s="11"/>
      <c r="C391" s="11"/>
      <c r="D391" s="11">
        <v>13558083.181818184</v>
      </c>
      <c r="E391" s="11">
        <v>0</v>
      </c>
    </row>
    <row r="392" spans="1:5" x14ac:dyDescent="0.25">
      <c r="A392" s="19"/>
      <c r="B392" s="11"/>
      <c r="C392" s="11"/>
      <c r="D392" s="11">
        <v>13637048.181818184</v>
      </c>
      <c r="E392" s="11">
        <v>0</v>
      </c>
    </row>
    <row r="393" spans="1:5" x14ac:dyDescent="0.25">
      <c r="A393" s="19"/>
      <c r="B393" s="11"/>
      <c r="C393" s="11"/>
      <c r="D393" s="11">
        <v>13637048.181818184</v>
      </c>
      <c r="E393" s="11">
        <f>$E$13</f>
        <v>34</v>
      </c>
    </row>
    <row r="394" spans="1:5" x14ac:dyDescent="0.25">
      <c r="A394" s="19"/>
      <c r="B394" s="11"/>
      <c r="C394" s="11"/>
      <c r="D394" s="11">
        <v>13716013.181818184</v>
      </c>
      <c r="E394" s="11">
        <f>$E$13</f>
        <v>34</v>
      </c>
    </row>
    <row r="395" spans="1:5" x14ac:dyDescent="0.25">
      <c r="A395" s="19"/>
      <c r="B395" s="11"/>
      <c r="C395" s="11"/>
      <c r="D395" s="11">
        <v>13716013.181818184</v>
      </c>
      <c r="E395" s="11">
        <v>0</v>
      </c>
    </row>
    <row r="396" spans="1:5" x14ac:dyDescent="0.25">
      <c r="A396" s="19"/>
      <c r="B396" s="11"/>
      <c r="C396" s="11"/>
      <c r="D396" s="11">
        <v>13794978.181818184</v>
      </c>
      <c r="E396" s="11">
        <v>0</v>
      </c>
    </row>
    <row r="397" spans="1:5" x14ac:dyDescent="0.25">
      <c r="A397" s="19"/>
      <c r="B397" s="11"/>
      <c r="C397" s="11"/>
      <c r="D397" s="11">
        <v>13794978.181818184</v>
      </c>
      <c r="E397" s="11">
        <f>$E$13</f>
        <v>34</v>
      </c>
    </row>
    <row r="398" spans="1:5" x14ac:dyDescent="0.25">
      <c r="A398" s="19"/>
      <c r="B398" s="11"/>
      <c r="C398" s="11"/>
      <c r="D398" s="11">
        <v>13873943.181818184</v>
      </c>
      <c r="E398" s="11">
        <f>$E$13</f>
        <v>34</v>
      </c>
    </row>
    <row r="399" spans="1:5" x14ac:dyDescent="0.25">
      <c r="A399" s="19"/>
      <c r="B399" s="11"/>
      <c r="C399" s="11"/>
      <c r="D399" s="11">
        <v>13873943.181818184</v>
      </c>
      <c r="E399" s="11">
        <v>0</v>
      </c>
    </row>
    <row r="400" spans="1:5" x14ac:dyDescent="0.25">
      <c r="A400" s="19"/>
      <c r="B400" s="11"/>
      <c r="C400" s="11"/>
      <c r="D400" s="11">
        <v>13952908.181818184</v>
      </c>
      <c r="E400" s="11">
        <v>0</v>
      </c>
    </row>
    <row r="401" spans="1:5" x14ac:dyDescent="0.25">
      <c r="A401" s="19"/>
      <c r="B401" s="11"/>
      <c r="C401" s="11"/>
      <c r="D401" s="11">
        <v>13952908.181818184</v>
      </c>
      <c r="E401" s="11">
        <f>$E$13</f>
        <v>34</v>
      </c>
    </row>
    <row r="402" spans="1:5" x14ac:dyDescent="0.25">
      <c r="A402" s="19"/>
      <c r="B402" s="11"/>
      <c r="C402" s="11"/>
      <c r="D402" s="11">
        <v>14031873.181818184</v>
      </c>
      <c r="E402" s="11">
        <f>$E$13</f>
        <v>34</v>
      </c>
    </row>
    <row r="403" spans="1:5" x14ac:dyDescent="0.25">
      <c r="A403" s="19"/>
      <c r="B403" s="11"/>
      <c r="C403" s="11"/>
      <c r="D403" s="11">
        <v>14031873.181818184</v>
      </c>
      <c r="E403" s="11">
        <v>0</v>
      </c>
    </row>
    <row r="404" spans="1:5" x14ac:dyDescent="0.25">
      <c r="A404" s="19"/>
      <c r="B404" s="11"/>
      <c r="C404" s="11"/>
      <c r="D404" s="11">
        <v>14110838.181818184</v>
      </c>
      <c r="E404" s="11">
        <v>0</v>
      </c>
    </row>
    <row r="405" spans="1:5" x14ac:dyDescent="0.25">
      <c r="A405" s="19"/>
      <c r="B405" s="11"/>
      <c r="C405" s="11"/>
      <c r="D405" s="11">
        <v>14110838.181818184</v>
      </c>
      <c r="E405" s="11">
        <f>$E$13</f>
        <v>34</v>
      </c>
    </row>
    <row r="406" spans="1:5" x14ac:dyDescent="0.25">
      <c r="A406" s="19"/>
      <c r="B406" s="11"/>
      <c r="C406" s="11"/>
      <c r="D406" s="11">
        <v>14189803.181818184</v>
      </c>
      <c r="E406" s="11">
        <f>$E$13</f>
        <v>34</v>
      </c>
    </row>
    <row r="407" spans="1:5" x14ac:dyDescent="0.25">
      <c r="A407" s="19"/>
      <c r="B407" s="11"/>
      <c r="C407" s="11"/>
      <c r="D407" s="11">
        <v>14189803.181818184</v>
      </c>
      <c r="E407" s="11">
        <v>0</v>
      </c>
    </row>
    <row r="408" spans="1:5" x14ac:dyDescent="0.25">
      <c r="A408" s="19"/>
      <c r="B408" s="11"/>
      <c r="C408" s="11"/>
      <c r="D408" s="11">
        <v>14268768.181818184</v>
      </c>
      <c r="E408" s="11">
        <v>0</v>
      </c>
    </row>
    <row r="409" spans="1:5" x14ac:dyDescent="0.25">
      <c r="A409" s="19"/>
      <c r="B409" s="11"/>
      <c r="C409" s="11"/>
      <c r="D409" s="11">
        <v>14268768.181818184</v>
      </c>
      <c r="E409" s="11">
        <f>$E$13</f>
        <v>34</v>
      </c>
    </row>
    <row r="410" spans="1:5" x14ac:dyDescent="0.25">
      <c r="A410" s="19"/>
      <c r="B410" s="11"/>
      <c r="C410" s="11"/>
      <c r="D410" s="11">
        <v>14347733.181818184</v>
      </c>
      <c r="E410" s="11">
        <f>$E$13</f>
        <v>34</v>
      </c>
    </row>
    <row r="411" spans="1:5" x14ac:dyDescent="0.25">
      <c r="A411" s="19"/>
      <c r="B411" s="11"/>
      <c r="C411" s="11"/>
      <c r="D411" s="11">
        <v>14347733.181818184</v>
      </c>
      <c r="E411" s="11">
        <v>0</v>
      </c>
    </row>
    <row r="412" spans="1:5" x14ac:dyDescent="0.25">
      <c r="A412" s="19"/>
      <c r="B412" s="11"/>
      <c r="C412" s="11"/>
      <c r="D412" s="11">
        <v>14426698.181818184</v>
      </c>
      <c r="E412" s="11">
        <v>0</v>
      </c>
    </row>
    <row r="413" spans="1:5" x14ac:dyDescent="0.25">
      <c r="A413" s="19"/>
      <c r="B413" s="11"/>
      <c r="C413" s="11"/>
      <c r="D413" s="11">
        <v>14426698.181818184</v>
      </c>
      <c r="E413" s="11">
        <f>$E$13</f>
        <v>34</v>
      </c>
    </row>
    <row r="414" spans="1:5" x14ac:dyDescent="0.25">
      <c r="A414" s="19"/>
      <c r="B414" s="11"/>
      <c r="C414" s="11"/>
      <c r="D414" s="11">
        <v>14505663.181818184</v>
      </c>
      <c r="E414" s="11">
        <f>$E$13</f>
        <v>34</v>
      </c>
    </row>
    <row r="415" spans="1:5" x14ac:dyDescent="0.25">
      <c r="A415" s="19"/>
      <c r="B415" s="11"/>
      <c r="C415" s="11"/>
      <c r="D415" s="11">
        <v>14505663.181818184</v>
      </c>
      <c r="E415" s="11">
        <v>0</v>
      </c>
    </row>
    <row r="416" spans="1:5" x14ac:dyDescent="0.25">
      <c r="A416" s="19"/>
      <c r="B416" s="11"/>
      <c r="C416" s="11"/>
      <c r="D416" s="11">
        <v>14584628.181818184</v>
      </c>
      <c r="E416" s="11">
        <v>0</v>
      </c>
    </row>
    <row r="417" spans="1:5" x14ac:dyDescent="0.25">
      <c r="A417" s="19"/>
      <c r="B417" s="11"/>
      <c r="C417" s="11"/>
      <c r="D417" s="11">
        <v>14584628.181818184</v>
      </c>
      <c r="E417" s="11">
        <f>$E$13</f>
        <v>34</v>
      </c>
    </row>
    <row r="418" spans="1:5" x14ac:dyDescent="0.25">
      <c r="A418" s="19"/>
      <c r="B418" s="11"/>
      <c r="C418" s="11"/>
      <c r="D418" s="11">
        <v>14663593.181818184</v>
      </c>
      <c r="E418" s="11">
        <f>$E$13</f>
        <v>34</v>
      </c>
    </row>
    <row r="419" spans="1:5" x14ac:dyDescent="0.25">
      <c r="A419" s="19"/>
      <c r="B419" s="11"/>
      <c r="C419" s="11"/>
      <c r="D419" s="11">
        <v>14663593.181818184</v>
      </c>
      <c r="E419" s="11">
        <v>0</v>
      </c>
    </row>
    <row r="420" spans="1:5" x14ac:dyDescent="0.25">
      <c r="A420" s="19"/>
      <c r="B420" s="11"/>
      <c r="C420" s="11"/>
      <c r="D420" s="11">
        <v>14742558.181818184</v>
      </c>
      <c r="E420" s="11">
        <v>0</v>
      </c>
    </row>
    <row r="421" spans="1:5" x14ac:dyDescent="0.25">
      <c r="A421" s="19"/>
      <c r="B421" s="11"/>
      <c r="C421" s="11"/>
      <c r="D421" s="11">
        <v>14742558.181818184</v>
      </c>
      <c r="E421" s="11">
        <f>$E$13</f>
        <v>34</v>
      </c>
    </row>
    <row r="422" spans="1:5" x14ac:dyDescent="0.25">
      <c r="A422" s="19"/>
      <c r="B422" s="11"/>
      <c r="C422" s="11"/>
      <c r="D422" s="11">
        <v>14771272.72727273</v>
      </c>
      <c r="E422" s="11">
        <f>$E$13</f>
        <v>34</v>
      </c>
    </row>
    <row r="423" spans="1:5" x14ac:dyDescent="0.25">
      <c r="A423" s="19"/>
      <c r="B423" s="11"/>
      <c r="C423" s="11"/>
      <c r="D423" s="11">
        <v>14771272.72727273</v>
      </c>
      <c r="E423" s="11">
        <v>0</v>
      </c>
    </row>
    <row r="424" spans="1:5" x14ac:dyDescent="0.25">
      <c r="A424" s="19"/>
      <c r="B424" s="11"/>
      <c r="C424" s="11"/>
      <c r="D424" s="11">
        <v>14771272.72727273</v>
      </c>
      <c r="E424" s="11">
        <v>0</v>
      </c>
    </row>
    <row r="425" spans="1:5" x14ac:dyDescent="0.25">
      <c r="A425" s="19"/>
      <c r="B425" s="11"/>
      <c r="C425" s="11"/>
      <c r="D425" s="11">
        <v>14771272.72727273</v>
      </c>
      <c r="E425" s="11">
        <f>$E$14</f>
        <v>13</v>
      </c>
    </row>
    <row r="426" spans="1:5" x14ac:dyDescent="0.25">
      <c r="A426" s="19"/>
      <c r="B426" s="11"/>
      <c r="C426" s="11"/>
      <c r="D426" s="11">
        <v>14850237.72727273</v>
      </c>
      <c r="E426" s="11">
        <f>$E$14</f>
        <v>13</v>
      </c>
    </row>
    <row r="427" spans="1:5" x14ac:dyDescent="0.25">
      <c r="A427" s="19"/>
      <c r="B427" s="11"/>
      <c r="C427" s="11"/>
      <c r="D427" s="11">
        <v>14850237.72727273</v>
      </c>
      <c r="E427" s="11">
        <v>0</v>
      </c>
    </row>
    <row r="428" spans="1:5" x14ac:dyDescent="0.25">
      <c r="A428" s="19"/>
      <c r="B428" s="11"/>
      <c r="C428" s="11"/>
      <c r="D428" s="11">
        <v>14929202.72727273</v>
      </c>
      <c r="E428" s="11">
        <v>0</v>
      </c>
    </row>
    <row r="429" spans="1:5" x14ac:dyDescent="0.25">
      <c r="A429" s="19"/>
      <c r="B429" s="11"/>
      <c r="C429" s="11"/>
      <c r="D429" s="11">
        <v>14929202.72727273</v>
      </c>
      <c r="E429" s="11">
        <f>$E$14</f>
        <v>13</v>
      </c>
    </row>
    <row r="430" spans="1:5" x14ac:dyDescent="0.25">
      <c r="A430" s="19"/>
      <c r="B430" s="11"/>
      <c r="C430" s="11"/>
      <c r="D430" s="11">
        <v>15008167.72727273</v>
      </c>
      <c r="E430" s="11">
        <f>$E$14</f>
        <v>13</v>
      </c>
    </row>
    <row r="431" spans="1:5" x14ac:dyDescent="0.25">
      <c r="A431" s="19"/>
      <c r="B431" s="11"/>
      <c r="C431" s="11"/>
      <c r="D431" s="11">
        <v>15008167.72727273</v>
      </c>
      <c r="E431" s="11">
        <v>0</v>
      </c>
    </row>
    <row r="432" spans="1:5" x14ac:dyDescent="0.25">
      <c r="A432" s="19"/>
      <c r="B432" s="11"/>
      <c r="C432" s="11"/>
      <c r="D432" s="11">
        <v>15087132.72727273</v>
      </c>
      <c r="E432" s="11">
        <v>0</v>
      </c>
    </row>
    <row r="433" spans="1:5" x14ac:dyDescent="0.25">
      <c r="A433" s="19"/>
      <c r="B433" s="11"/>
      <c r="C433" s="11"/>
      <c r="D433" s="11">
        <v>15087132.72727273</v>
      </c>
      <c r="E433" s="11">
        <f>$E$14</f>
        <v>13</v>
      </c>
    </row>
    <row r="434" spans="1:5" x14ac:dyDescent="0.25">
      <c r="A434" s="19"/>
      <c r="B434" s="11"/>
      <c r="C434" s="11"/>
      <c r="D434" s="11">
        <v>15166097.72727273</v>
      </c>
      <c r="E434" s="11">
        <f>$E$14</f>
        <v>13</v>
      </c>
    </row>
    <row r="435" spans="1:5" x14ac:dyDescent="0.25">
      <c r="A435" s="19"/>
      <c r="B435" s="11"/>
      <c r="C435" s="11"/>
      <c r="D435" s="11">
        <v>15166097.72727273</v>
      </c>
      <c r="E435" s="11">
        <v>0</v>
      </c>
    </row>
    <row r="436" spans="1:5" x14ac:dyDescent="0.25">
      <c r="A436" s="19"/>
      <c r="B436" s="11"/>
      <c r="C436" s="11"/>
      <c r="D436" s="11">
        <v>15245062.72727273</v>
      </c>
      <c r="E436" s="11">
        <v>0</v>
      </c>
    </row>
    <row r="437" spans="1:5" x14ac:dyDescent="0.25">
      <c r="A437" s="19"/>
      <c r="B437" s="11"/>
      <c r="C437" s="11"/>
      <c r="D437" s="11">
        <v>15245062.72727273</v>
      </c>
      <c r="E437" s="11">
        <f>$E$14</f>
        <v>13</v>
      </c>
    </row>
    <row r="438" spans="1:5" x14ac:dyDescent="0.25">
      <c r="A438" s="19"/>
      <c r="B438" s="11"/>
      <c r="C438" s="11"/>
      <c r="D438" s="11">
        <v>15324027.72727273</v>
      </c>
      <c r="E438" s="11">
        <f>$E$14</f>
        <v>13</v>
      </c>
    </row>
    <row r="439" spans="1:5" x14ac:dyDescent="0.25">
      <c r="A439" s="19"/>
      <c r="B439" s="11"/>
      <c r="C439" s="11"/>
      <c r="D439" s="11">
        <v>15324027.72727273</v>
      </c>
      <c r="E439" s="11">
        <v>0</v>
      </c>
    </row>
    <row r="440" spans="1:5" x14ac:dyDescent="0.25">
      <c r="A440" s="19"/>
      <c r="B440" s="11"/>
      <c r="C440" s="11"/>
      <c r="D440" s="11">
        <v>15402992.72727273</v>
      </c>
      <c r="E440" s="11">
        <v>0</v>
      </c>
    </row>
    <row r="441" spans="1:5" x14ac:dyDescent="0.25">
      <c r="A441" s="19"/>
      <c r="B441" s="11"/>
      <c r="C441" s="11"/>
      <c r="D441" s="11">
        <v>15402992.72727273</v>
      </c>
      <c r="E441" s="11">
        <f>$E$14</f>
        <v>13</v>
      </c>
    </row>
    <row r="442" spans="1:5" x14ac:dyDescent="0.25">
      <c r="A442" s="19"/>
      <c r="B442" s="11"/>
      <c r="C442" s="11"/>
      <c r="D442" s="11">
        <v>15481957.72727273</v>
      </c>
      <c r="E442" s="11">
        <f>$E$14</f>
        <v>13</v>
      </c>
    </row>
    <row r="443" spans="1:5" x14ac:dyDescent="0.25">
      <c r="A443" s="19"/>
      <c r="B443" s="11"/>
      <c r="C443" s="11"/>
      <c r="D443" s="11">
        <v>15481957.72727273</v>
      </c>
      <c r="E443" s="11">
        <v>0</v>
      </c>
    </row>
    <row r="444" spans="1:5" x14ac:dyDescent="0.25">
      <c r="A444" s="19"/>
      <c r="B444" s="11"/>
      <c r="C444" s="11"/>
      <c r="D444" s="11">
        <v>15560922.72727273</v>
      </c>
      <c r="E444" s="11">
        <v>0</v>
      </c>
    </row>
    <row r="445" spans="1:5" x14ac:dyDescent="0.25">
      <c r="A445" s="19"/>
      <c r="B445" s="11"/>
      <c r="C445" s="11"/>
      <c r="D445" s="11">
        <v>15560922.72727273</v>
      </c>
      <c r="E445" s="11">
        <f>$E$14</f>
        <v>13</v>
      </c>
    </row>
    <row r="446" spans="1:5" x14ac:dyDescent="0.25">
      <c r="A446" s="19"/>
      <c r="B446" s="11"/>
      <c r="C446" s="11"/>
      <c r="D446" s="11">
        <v>15639887.72727273</v>
      </c>
      <c r="E446" s="11">
        <f>$E$14</f>
        <v>13</v>
      </c>
    </row>
    <row r="447" spans="1:5" x14ac:dyDescent="0.25">
      <c r="A447" s="19"/>
      <c r="B447" s="11"/>
      <c r="C447" s="11"/>
      <c r="D447" s="11">
        <v>15639887.72727273</v>
      </c>
      <c r="E447" s="11">
        <v>0</v>
      </c>
    </row>
    <row r="448" spans="1:5" x14ac:dyDescent="0.25">
      <c r="A448" s="19"/>
      <c r="B448" s="11"/>
      <c r="C448" s="11"/>
      <c r="D448" s="11">
        <v>15718852.72727273</v>
      </c>
      <c r="E448" s="11">
        <v>0</v>
      </c>
    </row>
    <row r="449" spans="1:5" x14ac:dyDescent="0.25">
      <c r="A449" s="19"/>
      <c r="B449" s="11"/>
      <c r="C449" s="11"/>
      <c r="D449" s="11">
        <v>15718852.72727273</v>
      </c>
      <c r="E449" s="11">
        <f>$E$14</f>
        <v>13</v>
      </c>
    </row>
    <row r="450" spans="1:5" x14ac:dyDescent="0.25">
      <c r="A450" s="19"/>
      <c r="B450" s="11"/>
      <c r="C450" s="11"/>
      <c r="D450" s="11">
        <v>15797817.72727273</v>
      </c>
      <c r="E450" s="11">
        <f>$E$14</f>
        <v>13</v>
      </c>
    </row>
    <row r="451" spans="1:5" x14ac:dyDescent="0.25">
      <c r="A451" s="19"/>
      <c r="B451" s="11"/>
      <c r="C451" s="11"/>
      <c r="D451" s="11">
        <v>15797817.72727273</v>
      </c>
      <c r="E451" s="11">
        <v>0</v>
      </c>
    </row>
    <row r="452" spans="1:5" x14ac:dyDescent="0.25">
      <c r="A452" s="19"/>
      <c r="B452" s="11"/>
      <c r="C452" s="11"/>
      <c r="D452" s="11">
        <v>15876782.72727273</v>
      </c>
      <c r="E452" s="11">
        <v>0</v>
      </c>
    </row>
    <row r="453" spans="1:5" x14ac:dyDescent="0.25">
      <c r="A453" s="19"/>
      <c r="B453" s="11"/>
      <c r="C453" s="11"/>
      <c r="D453" s="11">
        <v>15876782.72727273</v>
      </c>
      <c r="E453" s="11">
        <f>$E$14</f>
        <v>13</v>
      </c>
    </row>
    <row r="454" spans="1:5" x14ac:dyDescent="0.25">
      <c r="A454" s="19"/>
      <c r="B454" s="11"/>
      <c r="C454" s="11"/>
      <c r="D454" s="11">
        <v>15955747.72727273</v>
      </c>
      <c r="E454" s="11">
        <f>$E$14</f>
        <v>13</v>
      </c>
    </row>
    <row r="455" spans="1:5" x14ac:dyDescent="0.25">
      <c r="A455" s="19"/>
      <c r="B455" s="11"/>
      <c r="C455" s="11"/>
      <c r="D455" s="11">
        <v>15955747.72727273</v>
      </c>
      <c r="E455" s="11">
        <v>0</v>
      </c>
    </row>
    <row r="456" spans="1:5" x14ac:dyDescent="0.25">
      <c r="A456" s="19"/>
      <c r="B456" s="11"/>
      <c r="C456" s="11"/>
      <c r="D456" s="11">
        <v>16034712.72727273</v>
      </c>
      <c r="E456" s="11">
        <v>0</v>
      </c>
    </row>
    <row r="457" spans="1:5" x14ac:dyDescent="0.25">
      <c r="A457" s="19"/>
      <c r="B457" s="11"/>
      <c r="C457" s="11"/>
      <c r="D457" s="11">
        <v>16034712.72727273</v>
      </c>
      <c r="E457" s="11">
        <f>$E$14</f>
        <v>13</v>
      </c>
    </row>
    <row r="458" spans="1:5" x14ac:dyDescent="0.25">
      <c r="A458" s="19"/>
      <c r="B458" s="11"/>
      <c r="C458" s="11"/>
      <c r="D458" s="11">
        <v>16113677.72727273</v>
      </c>
      <c r="E458" s="11">
        <f>$E$14</f>
        <v>13</v>
      </c>
    </row>
    <row r="459" spans="1:5" x14ac:dyDescent="0.25">
      <c r="A459" s="19"/>
      <c r="B459" s="11"/>
      <c r="C459" s="11"/>
      <c r="D459" s="11">
        <v>16113677.72727273</v>
      </c>
      <c r="E459" s="11">
        <v>0</v>
      </c>
    </row>
    <row r="460" spans="1:5" x14ac:dyDescent="0.25">
      <c r="A460" s="19"/>
      <c r="B460" s="11"/>
      <c r="C460" s="11"/>
      <c r="D460" s="11">
        <v>16192642.72727273</v>
      </c>
      <c r="E460" s="11">
        <v>0</v>
      </c>
    </row>
    <row r="461" spans="1:5" x14ac:dyDescent="0.25">
      <c r="A461" s="19"/>
      <c r="B461" s="11"/>
      <c r="C461" s="11"/>
      <c r="D461" s="11">
        <v>16192642.72727273</v>
      </c>
      <c r="E461" s="11">
        <f>$E$14</f>
        <v>13</v>
      </c>
    </row>
    <row r="462" spans="1:5" x14ac:dyDescent="0.25">
      <c r="A462" s="19"/>
      <c r="B462" s="11"/>
      <c r="C462" s="11"/>
      <c r="D462" s="11">
        <v>16271607.72727273</v>
      </c>
      <c r="E462" s="11">
        <f>$E$14</f>
        <v>13</v>
      </c>
    </row>
    <row r="463" spans="1:5" x14ac:dyDescent="0.25">
      <c r="A463" s="19"/>
      <c r="B463" s="11"/>
      <c r="C463" s="11"/>
      <c r="D463" s="11">
        <v>16271607.72727273</v>
      </c>
      <c r="E463" s="11">
        <v>0</v>
      </c>
    </row>
    <row r="464" spans="1:5" x14ac:dyDescent="0.25">
      <c r="A464" s="19"/>
      <c r="B464" s="11"/>
      <c r="C464" s="11"/>
      <c r="D464" s="11">
        <v>16350572.72727273</v>
      </c>
      <c r="E464" s="11">
        <v>0</v>
      </c>
    </row>
    <row r="465" spans="1:5" x14ac:dyDescent="0.25">
      <c r="A465" s="19"/>
      <c r="B465" s="11"/>
      <c r="C465" s="11"/>
      <c r="D465" s="11">
        <v>16350572.72727273</v>
      </c>
      <c r="E465" s="11">
        <f>$E$14</f>
        <v>13</v>
      </c>
    </row>
    <row r="466" spans="1:5" x14ac:dyDescent="0.25">
      <c r="A466" s="19"/>
      <c r="B466" s="11"/>
      <c r="C466" s="11"/>
      <c r="D466" s="11">
        <v>16429537.72727273</v>
      </c>
      <c r="E466" s="11">
        <f>$E$14</f>
        <v>13</v>
      </c>
    </row>
    <row r="467" spans="1:5" x14ac:dyDescent="0.25">
      <c r="A467" s="19"/>
      <c r="B467" s="11"/>
      <c r="C467" s="11"/>
      <c r="D467" s="11">
        <v>16429537.72727273</v>
      </c>
      <c r="E467" s="11">
        <v>0</v>
      </c>
    </row>
    <row r="468" spans="1:5" x14ac:dyDescent="0.25">
      <c r="A468" s="19"/>
      <c r="B468" s="11"/>
      <c r="C468" s="11"/>
      <c r="D468" s="11">
        <v>16508502.72727273</v>
      </c>
      <c r="E468" s="11">
        <v>0</v>
      </c>
    </row>
    <row r="469" spans="1:5" x14ac:dyDescent="0.25">
      <c r="A469" s="19"/>
      <c r="B469" s="11"/>
      <c r="C469" s="11"/>
      <c r="D469" s="11">
        <v>16508502.72727273</v>
      </c>
      <c r="E469" s="11">
        <f>$E$14</f>
        <v>13</v>
      </c>
    </row>
    <row r="470" spans="1:5" x14ac:dyDescent="0.25">
      <c r="A470" s="19"/>
      <c r="B470" s="11"/>
      <c r="C470" s="11"/>
      <c r="D470" s="11">
        <v>16587467.72727273</v>
      </c>
      <c r="E470" s="11">
        <f>$E$14</f>
        <v>13</v>
      </c>
    </row>
    <row r="471" spans="1:5" x14ac:dyDescent="0.25">
      <c r="A471" s="19"/>
      <c r="B471" s="11"/>
      <c r="C471" s="11"/>
      <c r="D471" s="11">
        <v>16587467.72727273</v>
      </c>
      <c r="E471" s="11">
        <v>0</v>
      </c>
    </row>
    <row r="472" spans="1:5" x14ac:dyDescent="0.25">
      <c r="A472" s="19"/>
      <c r="B472" s="11"/>
      <c r="C472" s="11"/>
      <c r="D472" s="11">
        <v>16666432.72727273</v>
      </c>
      <c r="E472" s="11">
        <v>0</v>
      </c>
    </row>
    <row r="473" spans="1:5" x14ac:dyDescent="0.25">
      <c r="A473" s="19"/>
      <c r="B473" s="11"/>
      <c r="C473" s="11"/>
      <c r="D473" s="11">
        <v>16666432.72727273</v>
      </c>
      <c r="E473" s="11">
        <f>$E$14</f>
        <v>13</v>
      </c>
    </row>
    <row r="474" spans="1:5" x14ac:dyDescent="0.25">
      <c r="A474" s="19"/>
      <c r="B474" s="11"/>
      <c r="C474" s="11"/>
      <c r="D474" s="11">
        <v>16745397.72727273</v>
      </c>
      <c r="E474" s="11">
        <f>$E$14</f>
        <v>13</v>
      </c>
    </row>
    <row r="475" spans="1:5" x14ac:dyDescent="0.25">
      <c r="A475" s="19"/>
      <c r="B475" s="11"/>
      <c r="C475" s="11"/>
      <c r="D475" s="11">
        <v>16745397.72727273</v>
      </c>
      <c r="E475" s="11">
        <v>0</v>
      </c>
    </row>
    <row r="476" spans="1:5" x14ac:dyDescent="0.25">
      <c r="A476" s="19"/>
      <c r="B476" s="11"/>
      <c r="C476" s="11"/>
      <c r="D476" s="11">
        <v>16824362.72727273</v>
      </c>
      <c r="E476" s="11">
        <v>0</v>
      </c>
    </row>
    <row r="477" spans="1:5" x14ac:dyDescent="0.25">
      <c r="A477" s="19"/>
      <c r="B477" s="11"/>
      <c r="C477" s="11"/>
      <c r="D477" s="11">
        <v>16824362.72727273</v>
      </c>
      <c r="E477" s="11">
        <f>$E$14</f>
        <v>13</v>
      </c>
    </row>
    <row r="478" spans="1:5" x14ac:dyDescent="0.25">
      <c r="A478" s="19"/>
      <c r="B478" s="11"/>
      <c r="C478" s="11"/>
      <c r="D478" s="11">
        <v>16903327.72727273</v>
      </c>
      <c r="E478" s="11">
        <f>$E$14</f>
        <v>13</v>
      </c>
    </row>
    <row r="479" spans="1:5" x14ac:dyDescent="0.25">
      <c r="A479" s="19"/>
      <c r="B479" s="11"/>
      <c r="C479" s="11"/>
      <c r="D479" s="11">
        <v>16903327.72727273</v>
      </c>
      <c r="E479" s="11">
        <v>0</v>
      </c>
    </row>
    <row r="480" spans="1:5" x14ac:dyDescent="0.25">
      <c r="A480" s="19"/>
      <c r="B480" s="11"/>
      <c r="C480" s="11"/>
      <c r="D480" s="11">
        <v>16982292.72727273</v>
      </c>
      <c r="E480" s="11">
        <v>0</v>
      </c>
    </row>
    <row r="481" spans="1:5" x14ac:dyDescent="0.25">
      <c r="A481" s="19"/>
      <c r="B481" s="11"/>
      <c r="C481" s="11"/>
      <c r="D481" s="11">
        <v>16982292.72727273</v>
      </c>
      <c r="E481" s="11">
        <f>$E$14</f>
        <v>13</v>
      </c>
    </row>
    <row r="482" spans="1:5" x14ac:dyDescent="0.25">
      <c r="A482" s="19"/>
      <c r="B482" s="11"/>
      <c r="C482" s="11"/>
      <c r="D482" s="11">
        <v>17061257.72727273</v>
      </c>
      <c r="E482" s="11">
        <f>$E$14</f>
        <v>13</v>
      </c>
    </row>
    <row r="483" spans="1:5" x14ac:dyDescent="0.25">
      <c r="A483" s="19"/>
      <c r="B483" s="11"/>
      <c r="C483" s="11"/>
      <c r="D483" s="11">
        <v>17061257.72727273</v>
      </c>
      <c r="E483" s="11">
        <v>0</v>
      </c>
    </row>
    <row r="484" spans="1:5" x14ac:dyDescent="0.25">
      <c r="A484" s="19"/>
      <c r="B484" s="11"/>
      <c r="C484" s="11"/>
      <c r="D484" s="11">
        <v>17140222.72727273</v>
      </c>
      <c r="E484" s="11">
        <v>0</v>
      </c>
    </row>
    <row r="485" spans="1:5" x14ac:dyDescent="0.25">
      <c r="A485" s="19"/>
      <c r="B485" s="11"/>
      <c r="C485" s="11"/>
      <c r="D485" s="11">
        <v>17140222.72727273</v>
      </c>
      <c r="E485" s="11">
        <f>$E$14</f>
        <v>13</v>
      </c>
    </row>
    <row r="486" spans="1:5" x14ac:dyDescent="0.25">
      <c r="A486" s="19"/>
      <c r="B486" s="11"/>
      <c r="C486" s="11"/>
      <c r="D486" s="11">
        <v>17219187.72727273</v>
      </c>
      <c r="E486" s="11">
        <f>$E$14</f>
        <v>13</v>
      </c>
    </row>
    <row r="487" spans="1:5" x14ac:dyDescent="0.25">
      <c r="A487" s="19"/>
      <c r="B487" s="11"/>
      <c r="C487" s="11"/>
      <c r="D487" s="11">
        <v>17219187.72727273</v>
      </c>
      <c r="E487" s="11">
        <v>0</v>
      </c>
    </row>
    <row r="488" spans="1:5" x14ac:dyDescent="0.25">
      <c r="A488" s="19"/>
      <c r="B488" s="11"/>
      <c r="C488" s="11"/>
      <c r="D488" s="11">
        <v>17298152.72727273</v>
      </c>
      <c r="E488" s="11">
        <v>0</v>
      </c>
    </row>
    <row r="489" spans="1:5" x14ac:dyDescent="0.25">
      <c r="A489" s="19"/>
      <c r="B489" s="11"/>
      <c r="C489" s="11"/>
      <c r="D489" s="11">
        <v>17298152.72727273</v>
      </c>
      <c r="E489" s="11">
        <f>$E$14</f>
        <v>13</v>
      </c>
    </row>
    <row r="490" spans="1:5" x14ac:dyDescent="0.25">
      <c r="A490" s="19"/>
      <c r="B490" s="11"/>
      <c r="C490" s="11"/>
      <c r="D490" s="11">
        <v>17377117.72727273</v>
      </c>
      <c r="E490" s="11">
        <f>$E$14</f>
        <v>13</v>
      </c>
    </row>
    <row r="491" spans="1:5" x14ac:dyDescent="0.25">
      <c r="A491" s="19"/>
      <c r="B491" s="11"/>
      <c r="C491" s="11"/>
      <c r="D491" s="11">
        <v>17377117.72727273</v>
      </c>
      <c r="E491" s="11">
        <v>0</v>
      </c>
    </row>
    <row r="492" spans="1:5" x14ac:dyDescent="0.25">
      <c r="A492" s="19"/>
      <c r="B492" s="11"/>
      <c r="C492" s="11"/>
      <c r="D492" s="11">
        <v>17456082.72727273</v>
      </c>
      <c r="E492" s="11">
        <v>0</v>
      </c>
    </row>
    <row r="493" spans="1:5" x14ac:dyDescent="0.25">
      <c r="A493" s="19"/>
      <c r="B493" s="11"/>
      <c r="C493" s="11"/>
      <c r="D493" s="11">
        <v>17456082.72727273</v>
      </c>
      <c r="E493" s="11">
        <f>$E$14</f>
        <v>13</v>
      </c>
    </row>
    <row r="494" spans="1:5" x14ac:dyDescent="0.25">
      <c r="A494" s="19"/>
      <c r="B494" s="11"/>
      <c r="C494" s="11"/>
      <c r="D494" s="11">
        <v>17535047.72727273</v>
      </c>
      <c r="E494" s="11">
        <f>$E$14</f>
        <v>13</v>
      </c>
    </row>
    <row r="495" spans="1:5" x14ac:dyDescent="0.25">
      <c r="A495" s="19"/>
      <c r="B495" s="11"/>
      <c r="C495" s="11"/>
      <c r="D495" s="11">
        <v>17535047.72727273</v>
      </c>
      <c r="E495" s="11">
        <v>0</v>
      </c>
    </row>
    <row r="496" spans="1:5" x14ac:dyDescent="0.25">
      <c r="A496" s="19"/>
      <c r="B496" s="11"/>
      <c r="C496" s="11"/>
      <c r="D496" s="11">
        <v>17614012.72727273</v>
      </c>
      <c r="E496" s="11">
        <v>0</v>
      </c>
    </row>
    <row r="497" spans="1:5" x14ac:dyDescent="0.25">
      <c r="A497" s="19"/>
      <c r="B497" s="11"/>
      <c r="C497" s="11"/>
      <c r="D497" s="11">
        <v>17614012.72727273</v>
      </c>
      <c r="E497" s="11">
        <f>$E$14</f>
        <v>13</v>
      </c>
    </row>
    <row r="498" spans="1:5" x14ac:dyDescent="0.25">
      <c r="A498" s="19"/>
      <c r="B498" s="11"/>
      <c r="C498" s="11"/>
      <c r="D498" s="11">
        <v>17642727.272727273</v>
      </c>
      <c r="E498" s="11">
        <f>$E$14</f>
        <v>13</v>
      </c>
    </row>
    <row r="499" spans="1:5" x14ac:dyDescent="0.25">
      <c r="A499" s="19"/>
      <c r="B499" s="11"/>
      <c r="C499" s="11"/>
      <c r="D499" s="11">
        <v>17642727.272727273</v>
      </c>
      <c r="E499" s="11">
        <v>0</v>
      </c>
    </row>
    <row r="500" spans="1:5" x14ac:dyDescent="0.25">
      <c r="A500" s="19"/>
      <c r="B500" s="11"/>
      <c r="C500" s="11"/>
      <c r="D500" s="11">
        <v>17642727.272727273</v>
      </c>
      <c r="E500" s="11">
        <v>0</v>
      </c>
    </row>
    <row r="501" spans="1:5" x14ac:dyDescent="0.25">
      <c r="A501" s="19"/>
      <c r="B501" s="11"/>
      <c r="C501" s="11"/>
      <c r="D501" s="11">
        <v>17642727.272727273</v>
      </c>
      <c r="E501" s="11">
        <f>$E$15</f>
        <v>12</v>
      </c>
    </row>
    <row r="502" spans="1:5" x14ac:dyDescent="0.25">
      <c r="A502" s="19"/>
      <c r="B502" s="11"/>
      <c r="C502" s="11"/>
      <c r="D502" s="11">
        <v>17721692.272727273</v>
      </c>
      <c r="E502" s="11">
        <f>$E$15</f>
        <v>12</v>
      </c>
    </row>
    <row r="503" spans="1:5" x14ac:dyDescent="0.25">
      <c r="A503" s="19"/>
      <c r="B503" s="11"/>
      <c r="C503" s="11"/>
      <c r="D503" s="11">
        <v>17721692.272727273</v>
      </c>
      <c r="E503" s="11">
        <v>0</v>
      </c>
    </row>
    <row r="504" spans="1:5" x14ac:dyDescent="0.25">
      <c r="A504" s="19"/>
      <c r="B504" s="11"/>
      <c r="C504" s="11"/>
      <c r="D504" s="11">
        <v>17800657.272727273</v>
      </c>
      <c r="E504" s="11">
        <v>0</v>
      </c>
    </row>
    <row r="505" spans="1:5" x14ac:dyDescent="0.25">
      <c r="A505" s="19"/>
      <c r="B505" s="11"/>
      <c r="C505" s="11"/>
      <c r="D505" s="11">
        <v>17800657.272727273</v>
      </c>
      <c r="E505" s="11">
        <f>$E$15</f>
        <v>12</v>
      </c>
    </row>
    <row r="506" spans="1:5" x14ac:dyDescent="0.25">
      <c r="A506" s="19"/>
      <c r="B506" s="11"/>
      <c r="C506" s="11"/>
      <c r="D506" s="11">
        <v>17879622.272727273</v>
      </c>
      <c r="E506" s="11">
        <f>$E$15</f>
        <v>12</v>
      </c>
    </row>
    <row r="507" spans="1:5" x14ac:dyDescent="0.25">
      <c r="A507" s="19"/>
      <c r="B507" s="11"/>
      <c r="C507" s="11"/>
      <c r="D507" s="11">
        <v>17879622.272727273</v>
      </c>
      <c r="E507" s="11">
        <v>0</v>
      </c>
    </row>
    <row r="508" spans="1:5" x14ac:dyDescent="0.25">
      <c r="A508" s="19"/>
      <c r="B508" s="11"/>
      <c r="C508" s="11"/>
      <c r="D508" s="11">
        <v>17958587.272727273</v>
      </c>
      <c r="E508" s="11">
        <v>0</v>
      </c>
    </row>
    <row r="509" spans="1:5" x14ac:dyDescent="0.25">
      <c r="A509" s="19"/>
      <c r="B509" s="11"/>
      <c r="C509" s="11"/>
      <c r="D509" s="11">
        <v>17958587.272727273</v>
      </c>
      <c r="E509" s="11">
        <f>$E$15</f>
        <v>12</v>
      </c>
    </row>
    <row r="510" spans="1:5" x14ac:dyDescent="0.25">
      <c r="A510" s="19"/>
      <c r="B510" s="11"/>
      <c r="C510" s="11"/>
      <c r="D510" s="11">
        <v>18037552.272727273</v>
      </c>
      <c r="E510" s="11">
        <f>$E$15</f>
        <v>12</v>
      </c>
    </row>
    <row r="511" spans="1:5" x14ac:dyDescent="0.25">
      <c r="A511" s="19"/>
      <c r="B511" s="11"/>
      <c r="C511" s="11"/>
      <c r="D511" s="11">
        <v>18037552.272727273</v>
      </c>
      <c r="E511" s="11">
        <v>0</v>
      </c>
    </row>
    <row r="512" spans="1:5" x14ac:dyDescent="0.25">
      <c r="A512" s="19"/>
      <c r="B512" s="11"/>
      <c r="C512" s="11"/>
      <c r="D512" s="11">
        <v>18116517.272727273</v>
      </c>
      <c r="E512" s="11">
        <v>0</v>
      </c>
    </row>
    <row r="513" spans="1:5" x14ac:dyDescent="0.25">
      <c r="A513" s="19"/>
      <c r="B513" s="11"/>
      <c r="C513" s="11"/>
      <c r="D513" s="11">
        <v>18116517.272727273</v>
      </c>
      <c r="E513" s="11">
        <f>$E$15</f>
        <v>12</v>
      </c>
    </row>
    <row r="514" spans="1:5" x14ac:dyDescent="0.25">
      <c r="A514" s="19"/>
      <c r="B514" s="11"/>
      <c r="C514" s="11"/>
      <c r="D514" s="11">
        <v>18195482.272727273</v>
      </c>
      <c r="E514" s="11">
        <f>$E$15</f>
        <v>12</v>
      </c>
    </row>
    <row r="515" spans="1:5" x14ac:dyDescent="0.25">
      <c r="A515" s="19"/>
      <c r="B515" s="11"/>
      <c r="C515" s="11"/>
      <c r="D515" s="11">
        <v>18195482.272727273</v>
      </c>
      <c r="E515" s="11">
        <v>0</v>
      </c>
    </row>
    <row r="516" spans="1:5" x14ac:dyDescent="0.25">
      <c r="A516" s="19"/>
      <c r="B516" s="11"/>
      <c r="C516" s="11"/>
      <c r="D516" s="11">
        <v>18274447.272727273</v>
      </c>
      <c r="E516" s="11">
        <v>0</v>
      </c>
    </row>
    <row r="517" spans="1:5" x14ac:dyDescent="0.25">
      <c r="A517" s="19"/>
      <c r="B517" s="11"/>
      <c r="C517" s="11"/>
      <c r="D517" s="11">
        <v>18274447.272727273</v>
      </c>
      <c r="E517" s="11">
        <f>$E$15</f>
        <v>12</v>
      </c>
    </row>
    <row r="518" spans="1:5" x14ac:dyDescent="0.25">
      <c r="A518" s="19"/>
      <c r="B518" s="11"/>
      <c r="C518" s="11"/>
      <c r="D518" s="11">
        <v>18353412.272727273</v>
      </c>
      <c r="E518" s="11">
        <f>$E$15</f>
        <v>12</v>
      </c>
    </row>
    <row r="519" spans="1:5" x14ac:dyDescent="0.25">
      <c r="A519" s="19"/>
      <c r="B519" s="11"/>
      <c r="C519" s="11"/>
      <c r="D519" s="11">
        <v>18353412.272727273</v>
      </c>
      <c r="E519" s="11">
        <v>0</v>
      </c>
    </row>
    <row r="520" spans="1:5" x14ac:dyDescent="0.25">
      <c r="A520" s="19"/>
      <c r="B520" s="11"/>
      <c r="C520" s="11"/>
      <c r="D520" s="11">
        <v>18432377.272727273</v>
      </c>
      <c r="E520" s="11">
        <v>0</v>
      </c>
    </row>
    <row r="521" spans="1:5" x14ac:dyDescent="0.25">
      <c r="A521" s="19"/>
      <c r="B521" s="11"/>
      <c r="C521" s="11"/>
      <c r="D521" s="11">
        <v>18432377.272727273</v>
      </c>
      <c r="E521" s="11">
        <f>$E$15</f>
        <v>12</v>
      </c>
    </row>
    <row r="522" spans="1:5" x14ac:dyDescent="0.25">
      <c r="A522" s="19"/>
      <c r="B522" s="11"/>
      <c r="C522" s="11"/>
      <c r="D522" s="11">
        <v>18511342.272727273</v>
      </c>
      <c r="E522" s="11">
        <f>$E$15</f>
        <v>12</v>
      </c>
    </row>
    <row r="523" spans="1:5" x14ac:dyDescent="0.25">
      <c r="A523" s="19"/>
      <c r="B523" s="11"/>
      <c r="C523" s="11"/>
      <c r="D523" s="11">
        <v>18511342.272727273</v>
      </c>
      <c r="E523" s="11">
        <v>0</v>
      </c>
    </row>
    <row r="524" spans="1:5" x14ac:dyDescent="0.25">
      <c r="A524" s="19"/>
      <c r="B524" s="11"/>
      <c r="C524" s="11"/>
      <c r="D524" s="11">
        <v>18590307.272727273</v>
      </c>
      <c r="E524" s="11">
        <v>0</v>
      </c>
    </row>
    <row r="525" spans="1:5" x14ac:dyDescent="0.25">
      <c r="A525" s="19"/>
      <c r="B525" s="11"/>
      <c r="C525" s="11"/>
      <c r="D525" s="11">
        <v>18590307.272727273</v>
      </c>
      <c r="E525" s="11">
        <f>$E$15</f>
        <v>12</v>
      </c>
    </row>
    <row r="526" spans="1:5" x14ac:dyDescent="0.25">
      <c r="A526" s="19"/>
      <c r="B526" s="11"/>
      <c r="C526" s="11"/>
      <c r="D526" s="11">
        <v>18669272.272727273</v>
      </c>
      <c r="E526" s="11">
        <f>$E$15</f>
        <v>12</v>
      </c>
    </row>
    <row r="527" spans="1:5" x14ac:dyDescent="0.25">
      <c r="A527" s="19"/>
      <c r="B527" s="11"/>
      <c r="C527" s="11"/>
      <c r="D527" s="11">
        <v>18669272.272727273</v>
      </c>
      <c r="E527" s="11">
        <v>0</v>
      </c>
    </row>
    <row r="528" spans="1:5" x14ac:dyDescent="0.25">
      <c r="A528" s="19"/>
      <c r="B528" s="11"/>
      <c r="C528" s="11"/>
      <c r="D528" s="11">
        <v>18748237.272727273</v>
      </c>
      <c r="E528" s="11">
        <v>0</v>
      </c>
    </row>
    <row r="529" spans="1:5" x14ac:dyDescent="0.25">
      <c r="A529" s="19"/>
      <c r="B529" s="11"/>
      <c r="C529" s="11"/>
      <c r="D529" s="11">
        <v>18748237.272727273</v>
      </c>
      <c r="E529" s="11">
        <f>$E$15</f>
        <v>12</v>
      </c>
    </row>
    <row r="530" spans="1:5" x14ac:dyDescent="0.25">
      <c r="A530" s="19"/>
      <c r="B530" s="11"/>
      <c r="C530" s="11"/>
      <c r="D530" s="11">
        <v>18827202.272727273</v>
      </c>
      <c r="E530" s="11">
        <f>$E$15</f>
        <v>12</v>
      </c>
    </row>
    <row r="531" spans="1:5" x14ac:dyDescent="0.25">
      <c r="A531" s="19"/>
      <c r="B531" s="11"/>
      <c r="C531" s="11"/>
      <c r="D531" s="11">
        <v>18827202.272727273</v>
      </c>
      <c r="E531" s="11">
        <v>0</v>
      </c>
    </row>
    <row r="532" spans="1:5" x14ac:dyDescent="0.25">
      <c r="A532" s="19"/>
      <c r="B532" s="11"/>
      <c r="C532" s="11"/>
      <c r="D532" s="11">
        <v>18906167.272727273</v>
      </c>
      <c r="E532" s="11">
        <v>0</v>
      </c>
    </row>
    <row r="533" spans="1:5" x14ac:dyDescent="0.25">
      <c r="A533" s="19"/>
      <c r="B533" s="11"/>
      <c r="C533" s="11"/>
      <c r="D533" s="11">
        <v>18906167.272727273</v>
      </c>
      <c r="E533" s="11">
        <f>$E$15</f>
        <v>12</v>
      </c>
    </row>
    <row r="534" spans="1:5" x14ac:dyDescent="0.25">
      <c r="A534" s="19"/>
      <c r="B534" s="11"/>
      <c r="C534" s="11"/>
      <c r="D534" s="11">
        <v>18985132.272727273</v>
      </c>
      <c r="E534" s="11">
        <f>$E$15</f>
        <v>12</v>
      </c>
    </row>
    <row r="535" spans="1:5" x14ac:dyDescent="0.25">
      <c r="A535" s="19"/>
      <c r="B535" s="11"/>
      <c r="C535" s="11"/>
      <c r="D535" s="11">
        <v>18985132.272727273</v>
      </c>
      <c r="E535" s="11">
        <v>0</v>
      </c>
    </row>
    <row r="536" spans="1:5" x14ac:dyDescent="0.25">
      <c r="A536" s="19"/>
      <c r="B536" s="11"/>
      <c r="C536" s="11"/>
      <c r="D536" s="11">
        <v>19064097.272727273</v>
      </c>
      <c r="E536" s="11">
        <v>0</v>
      </c>
    </row>
    <row r="537" spans="1:5" x14ac:dyDescent="0.25">
      <c r="A537" s="19"/>
      <c r="B537" s="11"/>
      <c r="C537" s="11"/>
      <c r="D537" s="11">
        <v>19064097.272727273</v>
      </c>
      <c r="E537" s="11">
        <f>$E$15</f>
        <v>12</v>
      </c>
    </row>
    <row r="538" spans="1:5" x14ac:dyDescent="0.25">
      <c r="A538" s="19"/>
      <c r="B538" s="11"/>
      <c r="C538" s="11"/>
      <c r="D538" s="11">
        <v>19143062.272727273</v>
      </c>
      <c r="E538" s="11">
        <f>$E$15</f>
        <v>12</v>
      </c>
    </row>
    <row r="539" spans="1:5" x14ac:dyDescent="0.25">
      <c r="A539" s="19"/>
      <c r="B539" s="11"/>
      <c r="C539" s="11"/>
      <c r="D539" s="11">
        <v>19143062.272727273</v>
      </c>
      <c r="E539" s="11">
        <v>0</v>
      </c>
    </row>
    <row r="540" spans="1:5" x14ac:dyDescent="0.25">
      <c r="A540" s="19"/>
      <c r="B540" s="11"/>
      <c r="C540" s="11"/>
      <c r="D540" s="11">
        <v>19222027.272727273</v>
      </c>
      <c r="E540" s="11">
        <v>0</v>
      </c>
    </row>
    <row r="541" spans="1:5" x14ac:dyDescent="0.25">
      <c r="A541" s="19"/>
      <c r="B541" s="11"/>
      <c r="C541" s="11"/>
      <c r="D541" s="11">
        <v>19222027.272727273</v>
      </c>
      <c r="E541" s="11">
        <f>$E$15</f>
        <v>12</v>
      </c>
    </row>
    <row r="542" spans="1:5" x14ac:dyDescent="0.25">
      <c r="A542" s="19"/>
      <c r="B542" s="11"/>
      <c r="C542" s="11"/>
      <c r="D542" s="11">
        <v>19300992.272727273</v>
      </c>
      <c r="E542" s="11">
        <f>$E$15</f>
        <v>12</v>
      </c>
    </row>
    <row r="543" spans="1:5" x14ac:dyDescent="0.25">
      <c r="A543" s="19"/>
      <c r="B543" s="11"/>
      <c r="C543" s="11"/>
      <c r="D543" s="11">
        <v>19300992.272727273</v>
      </c>
      <c r="E543" s="11">
        <v>0</v>
      </c>
    </row>
    <row r="544" spans="1:5" x14ac:dyDescent="0.25">
      <c r="A544" s="19"/>
      <c r="B544" s="11"/>
      <c r="C544" s="11"/>
      <c r="D544" s="11">
        <v>19379957.272727273</v>
      </c>
      <c r="E544" s="11">
        <v>0</v>
      </c>
    </row>
    <row r="545" spans="1:5" x14ac:dyDescent="0.25">
      <c r="A545" s="19"/>
      <c r="B545" s="11"/>
      <c r="C545" s="11"/>
      <c r="D545" s="11">
        <v>19379957.272727273</v>
      </c>
      <c r="E545" s="11">
        <f>$E$15</f>
        <v>12</v>
      </c>
    </row>
    <row r="546" spans="1:5" x14ac:dyDescent="0.25">
      <c r="A546" s="19"/>
      <c r="B546" s="11"/>
      <c r="C546" s="11"/>
      <c r="D546" s="11">
        <v>19458922.272727273</v>
      </c>
      <c r="E546" s="11">
        <f>$E$15</f>
        <v>12</v>
      </c>
    </row>
    <row r="547" spans="1:5" x14ac:dyDescent="0.25">
      <c r="A547" s="19"/>
      <c r="B547" s="11"/>
      <c r="C547" s="11"/>
      <c r="D547" s="11">
        <v>19458922.272727273</v>
      </c>
      <c r="E547" s="11">
        <v>0</v>
      </c>
    </row>
    <row r="548" spans="1:5" x14ac:dyDescent="0.25">
      <c r="A548" s="19"/>
      <c r="B548" s="11"/>
      <c r="C548" s="11"/>
      <c r="D548" s="11">
        <v>19537887.272727273</v>
      </c>
      <c r="E548" s="11">
        <v>0</v>
      </c>
    </row>
    <row r="549" spans="1:5" x14ac:dyDescent="0.25">
      <c r="A549" s="19"/>
      <c r="B549" s="11"/>
      <c r="C549" s="11"/>
      <c r="D549" s="11">
        <v>19537887.272727273</v>
      </c>
      <c r="E549" s="11">
        <f>$E$15</f>
        <v>12</v>
      </c>
    </row>
    <row r="550" spans="1:5" x14ac:dyDescent="0.25">
      <c r="A550" s="19"/>
      <c r="B550" s="11"/>
      <c r="C550" s="11"/>
      <c r="D550" s="11">
        <v>19616852.272727273</v>
      </c>
      <c r="E550" s="11">
        <f>$E$15</f>
        <v>12</v>
      </c>
    </row>
    <row r="551" spans="1:5" x14ac:dyDescent="0.25">
      <c r="A551" s="19"/>
      <c r="B551" s="11"/>
      <c r="C551" s="11"/>
      <c r="D551" s="11">
        <v>19616852.272727273</v>
      </c>
      <c r="E551" s="11">
        <v>0</v>
      </c>
    </row>
    <row r="552" spans="1:5" x14ac:dyDescent="0.25">
      <c r="A552" s="19"/>
      <c r="B552" s="11"/>
      <c r="C552" s="11"/>
      <c r="D552" s="11">
        <v>19695817.272727273</v>
      </c>
      <c r="E552" s="11">
        <v>0</v>
      </c>
    </row>
    <row r="553" spans="1:5" x14ac:dyDescent="0.25">
      <c r="A553" s="19"/>
      <c r="B553" s="11"/>
      <c r="C553" s="11"/>
      <c r="D553" s="11">
        <v>19695817.272727273</v>
      </c>
      <c r="E553" s="11">
        <f>$E$15</f>
        <v>12</v>
      </c>
    </row>
    <row r="554" spans="1:5" x14ac:dyDescent="0.25">
      <c r="A554" s="19"/>
      <c r="B554" s="11"/>
      <c r="C554" s="11"/>
      <c r="D554" s="11">
        <v>19774782.272727273</v>
      </c>
      <c r="E554" s="11">
        <f>$E$15</f>
        <v>12</v>
      </c>
    </row>
    <row r="555" spans="1:5" x14ac:dyDescent="0.25">
      <c r="A555" s="19"/>
      <c r="B555" s="11"/>
      <c r="C555" s="11"/>
      <c r="D555" s="11">
        <v>19774782.272727273</v>
      </c>
      <c r="E555" s="11">
        <v>0</v>
      </c>
    </row>
    <row r="556" spans="1:5" x14ac:dyDescent="0.25">
      <c r="A556" s="19"/>
      <c r="B556" s="11"/>
      <c r="C556" s="11"/>
      <c r="D556" s="11">
        <v>19853747.272727273</v>
      </c>
      <c r="E556" s="11">
        <v>0</v>
      </c>
    </row>
    <row r="557" spans="1:5" x14ac:dyDescent="0.25">
      <c r="A557" s="19"/>
      <c r="B557" s="11"/>
      <c r="C557" s="11"/>
      <c r="D557" s="11">
        <v>19853747.272727273</v>
      </c>
      <c r="E557" s="11">
        <f>$E$15</f>
        <v>12</v>
      </c>
    </row>
    <row r="558" spans="1:5" x14ac:dyDescent="0.25">
      <c r="A558" s="19"/>
      <c r="B558" s="11"/>
      <c r="C558" s="11"/>
      <c r="D558" s="11">
        <v>19932712.272727273</v>
      </c>
      <c r="E558" s="11">
        <f>$E$15</f>
        <v>12</v>
      </c>
    </row>
    <row r="559" spans="1:5" x14ac:dyDescent="0.25">
      <c r="A559" s="19"/>
      <c r="B559" s="11"/>
      <c r="C559" s="11"/>
      <c r="D559" s="11">
        <v>19932712.272727273</v>
      </c>
      <c r="E559" s="11">
        <v>0</v>
      </c>
    </row>
    <row r="560" spans="1:5" x14ac:dyDescent="0.25">
      <c r="A560" s="19"/>
      <c r="B560" s="11"/>
      <c r="C560" s="11"/>
      <c r="D560" s="11">
        <v>20011677.272727273</v>
      </c>
      <c r="E560" s="11">
        <v>0</v>
      </c>
    </row>
    <row r="561" spans="1:5" x14ac:dyDescent="0.25">
      <c r="A561" s="19"/>
      <c r="B561" s="11"/>
      <c r="C561" s="11"/>
      <c r="D561" s="11">
        <v>20011677.272727273</v>
      </c>
      <c r="E561" s="11">
        <f>$E$15</f>
        <v>12</v>
      </c>
    </row>
    <row r="562" spans="1:5" x14ac:dyDescent="0.25">
      <c r="A562" s="19"/>
      <c r="B562" s="11"/>
      <c r="C562" s="11"/>
      <c r="D562" s="11">
        <v>20090642.272727273</v>
      </c>
      <c r="E562" s="11">
        <f>$E$15</f>
        <v>12</v>
      </c>
    </row>
    <row r="563" spans="1:5" x14ac:dyDescent="0.25">
      <c r="A563" s="19"/>
      <c r="B563" s="11"/>
      <c r="C563" s="11"/>
      <c r="D563" s="11">
        <v>20090642.272727273</v>
      </c>
      <c r="E563" s="11">
        <v>0</v>
      </c>
    </row>
    <row r="564" spans="1:5" x14ac:dyDescent="0.25">
      <c r="A564" s="19"/>
      <c r="B564" s="11"/>
      <c r="C564" s="11"/>
      <c r="D564" s="11">
        <v>20169607.272727273</v>
      </c>
      <c r="E564" s="11">
        <v>0</v>
      </c>
    </row>
    <row r="565" spans="1:5" x14ac:dyDescent="0.25">
      <c r="A565" s="19"/>
      <c r="B565" s="11"/>
      <c r="C565" s="11"/>
      <c r="D565" s="11">
        <v>20169607.272727273</v>
      </c>
      <c r="E565" s="11">
        <f>$E$15</f>
        <v>12</v>
      </c>
    </row>
    <row r="566" spans="1:5" x14ac:dyDescent="0.25">
      <c r="A566" s="19"/>
      <c r="B566" s="11"/>
      <c r="C566" s="11"/>
      <c r="D566" s="11">
        <v>20248572.272727273</v>
      </c>
      <c r="E566" s="11">
        <f>$E$15</f>
        <v>12</v>
      </c>
    </row>
    <row r="567" spans="1:5" x14ac:dyDescent="0.25">
      <c r="A567" s="19"/>
      <c r="B567" s="11"/>
      <c r="C567" s="11"/>
      <c r="D567" s="11">
        <v>20248572.272727273</v>
      </c>
      <c r="E567" s="11">
        <v>0</v>
      </c>
    </row>
    <row r="568" spans="1:5" x14ac:dyDescent="0.25">
      <c r="A568" s="19"/>
      <c r="B568" s="11"/>
      <c r="C568" s="11"/>
      <c r="D568" s="11">
        <v>20327537.272727273</v>
      </c>
      <c r="E568" s="11">
        <v>0</v>
      </c>
    </row>
    <row r="569" spans="1:5" x14ac:dyDescent="0.25">
      <c r="A569" s="19"/>
      <c r="B569" s="11"/>
      <c r="C569" s="11"/>
      <c r="D569" s="11">
        <v>20327537.272727273</v>
      </c>
      <c r="E569" s="11">
        <f>$E$15</f>
        <v>12</v>
      </c>
    </row>
    <row r="570" spans="1:5" x14ac:dyDescent="0.25">
      <c r="A570" s="19"/>
      <c r="B570" s="11"/>
      <c r="C570" s="11"/>
      <c r="D570" s="11">
        <v>20406502.272727273</v>
      </c>
      <c r="E570" s="11">
        <f>$E$15</f>
        <v>12</v>
      </c>
    </row>
    <row r="571" spans="1:5" x14ac:dyDescent="0.25">
      <c r="A571" s="19"/>
      <c r="B571" s="11"/>
      <c r="C571" s="11"/>
      <c r="D571" s="11">
        <v>20406502.272727273</v>
      </c>
      <c r="E571" s="11">
        <v>0</v>
      </c>
    </row>
    <row r="572" spans="1:5" x14ac:dyDescent="0.25">
      <c r="A572" s="19"/>
      <c r="B572" s="11"/>
      <c r="C572" s="11"/>
      <c r="D572" s="11">
        <v>20485467.272727273</v>
      </c>
      <c r="E572" s="11">
        <v>0</v>
      </c>
    </row>
    <row r="573" spans="1:5" x14ac:dyDescent="0.25">
      <c r="A573" s="19"/>
      <c r="B573" s="11"/>
      <c r="C573" s="11"/>
      <c r="D573" s="11">
        <v>20485467.272727273</v>
      </c>
      <c r="E573" s="11">
        <f>$E$15</f>
        <v>12</v>
      </c>
    </row>
    <row r="574" spans="1:5" x14ac:dyDescent="0.25">
      <c r="A574" s="19"/>
      <c r="B574" s="11"/>
      <c r="C574" s="11"/>
      <c r="D574" s="11">
        <v>20514181.81818182</v>
      </c>
      <c r="E574" s="11">
        <f>$E$15</f>
        <v>12</v>
      </c>
    </row>
    <row r="575" spans="1:5" x14ac:dyDescent="0.25">
      <c r="A575" s="19"/>
      <c r="B575" s="11"/>
      <c r="C575" s="11"/>
      <c r="D575" s="11">
        <v>20514181.81818182</v>
      </c>
      <c r="E575" s="11">
        <v>0</v>
      </c>
    </row>
    <row r="576" spans="1:5" x14ac:dyDescent="0.25">
      <c r="A576" s="19"/>
      <c r="B576" s="11"/>
      <c r="C576" s="11"/>
      <c r="D576" s="11">
        <v>20514181.81818182</v>
      </c>
      <c r="E576" s="11">
        <v>0</v>
      </c>
    </row>
    <row r="577" spans="1:5" x14ac:dyDescent="0.25">
      <c r="A577" s="19"/>
      <c r="B577" s="11"/>
      <c r="C577" s="11"/>
      <c r="D577" s="11">
        <v>20514181.81818182</v>
      </c>
      <c r="E577" s="11">
        <f>$E$16</f>
        <v>3</v>
      </c>
    </row>
    <row r="578" spans="1:5" x14ac:dyDescent="0.25">
      <c r="A578" s="19"/>
      <c r="B578" s="11"/>
      <c r="C578" s="11"/>
      <c r="D578" s="11">
        <v>20593146.81818182</v>
      </c>
      <c r="E578" s="11">
        <f>$E$16</f>
        <v>3</v>
      </c>
    </row>
    <row r="579" spans="1:5" x14ac:dyDescent="0.25">
      <c r="A579" s="19"/>
      <c r="B579" s="11"/>
      <c r="C579" s="11"/>
      <c r="D579" s="11">
        <v>20593146.81818182</v>
      </c>
      <c r="E579" s="11">
        <v>0</v>
      </c>
    </row>
    <row r="580" spans="1:5" x14ac:dyDescent="0.25">
      <c r="A580" s="19"/>
      <c r="B580" s="11"/>
      <c r="C580" s="11"/>
      <c r="D580" s="11">
        <v>20672111.81818182</v>
      </c>
      <c r="E580" s="11">
        <v>0</v>
      </c>
    </row>
    <row r="581" spans="1:5" x14ac:dyDescent="0.25">
      <c r="A581" s="19"/>
      <c r="B581" s="11"/>
      <c r="C581" s="11"/>
      <c r="D581" s="11">
        <v>20672111.81818182</v>
      </c>
      <c r="E581" s="11">
        <f>$E$16</f>
        <v>3</v>
      </c>
    </row>
    <row r="582" spans="1:5" x14ac:dyDescent="0.25">
      <c r="A582" s="19"/>
      <c r="B582" s="11"/>
      <c r="C582" s="11"/>
      <c r="D582" s="11">
        <v>20751076.81818182</v>
      </c>
      <c r="E582" s="11">
        <f>$E$16</f>
        <v>3</v>
      </c>
    </row>
    <row r="583" spans="1:5" x14ac:dyDescent="0.25">
      <c r="A583" s="19"/>
      <c r="B583" s="11"/>
      <c r="C583" s="11"/>
      <c r="D583" s="11">
        <v>20751076.81818182</v>
      </c>
      <c r="E583" s="11">
        <v>0</v>
      </c>
    </row>
    <row r="584" spans="1:5" x14ac:dyDescent="0.25">
      <c r="A584" s="19"/>
      <c r="B584" s="11"/>
      <c r="C584" s="11"/>
      <c r="D584" s="11">
        <v>20830041.81818182</v>
      </c>
      <c r="E584" s="11">
        <v>0</v>
      </c>
    </row>
    <row r="585" spans="1:5" x14ac:dyDescent="0.25">
      <c r="A585" s="19"/>
      <c r="B585" s="11"/>
      <c r="C585" s="11"/>
      <c r="D585" s="11">
        <v>20830041.81818182</v>
      </c>
      <c r="E585" s="11">
        <f>$E$16</f>
        <v>3</v>
      </c>
    </row>
    <row r="586" spans="1:5" x14ac:dyDescent="0.25">
      <c r="A586" s="19"/>
      <c r="B586" s="11"/>
      <c r="C586" s="11"/>
      <c r="D586" s="11">
        <v>20909006.81818182</v>
      </c>
      <c r="E586" s="11">
        <f>$E$16</f>
        <v>3</v>
      </c>
    </row>
    <row r="587" spans="1:5" x14ac:dyDescent="0.25">
      <c r="A587" s="19"/>
      <c r="B587" s="11"/>
      <c r="C587" s="11"/>
      <c r="D587" s="11">
        <v>20909006.81818182</v>
      </c>
      <c r="E587" s="11">
        <v>0</v>
      </c>
    </row>
    <row r="588" spans="1:5" x14ac:dyDescent="0.25">
      <c r="A588" s="19"/>
      <c r="B588" s="11"/>
      <c r="C588" s="11"/>
      <c r="D588" s="11">
        <v>20987971.81818182</v>
      </c>
      <c r="E588" s="11">
        <v>0</v>
      </c>
    </row>
    <row r="589" spans="1:5" x14ac:dyDescent="0.25">
      <c r="A589" s="19"/>
      <c r="B589" s="11"/>
      <c r="C589" s="11"/>
      <c r="D589" s="11">
        <v>20987971.81818182</v>
      </c>
      <c r="E589" s="11">
        <f>$E$16</f>
        <v>3</v>
      </c>
    </row>
    <row r="590" spans="1:5" x14ac:dyDescent="0.25">
      <c r="A590" s="19"/>
      <c r="B590" s="11"/>
      <c r="C590" s="11"/>
      <c r="D590" s="11">
        <v>21066936.81818182</v>
      </c>
      <c r="E590" s="11">
        <f>$E$16</f>
        <v>3</v>
      </c>
    </row>
    <row r="591" spans="1:5" x14ac:dyDescent="0.25">
      <c r="A591" s="19"/>
      <c r="B591" s="11"/>
      <c r="C591" s="11"/>
      <c r="D591" s="11">
        <v>21066936.81818182</v>
      </c>
      <c r="E591" s="11">
        <v>0</v>
      </c>
    </row>
    <row r="592" spans="1:5" x14ac:dyDescent="0.25">
      <c r="A592" s="19"/>
      <c r="B592" s="11"/>
      <c r="C592" s="11"/>
      <c r="D592" s="11">
        <v>21145901.81818182</v>
      </c>
      <c r="E592" s="11">
        <v>0</v>
      </c>
    </row>
    <row r="593" spans="1:5" x14ac:dyDescent="0.25">
      <c r="A593" s="19"/>
      <c r="B593" s="11"/>
      <c r="C593" s="11"/>
      <c r="D593" s="11">
        <v>21145901.81818182</v>
      </c>
      <c r="E593" s="11">
        <f>$E$16</f>
        <v>3</v>
      </c>
    </row>
    <row r="594" spans="1:5" x14ac:dyDescent="0.25">
      <c r="A594" s="19"/>
      <c r="B594" s="11"/>
      <c r="C594" s="11"/>
      <c r="D594" s="11">
        <v>21224866.81818182</v>
      </c>
      <c r="E594" s="11">
        <f>$E$16</f>
        <v>3</v>
      </c>
    </row>
    <row r="595" spans="1:5" x14ac:dyDescent="0.25">
      <c r="A595" s="19"/>
      <c r="B595" s="11"/>
      <c r="C595" s="11"/>
      <c r="D595" s="11">
        <v>21224866.81818182</v>
      </c>
      <c r="E595" s="11">
        <v>0</v>
      </c>
    </row>
    <row r="596" spans="1:5" x14ac:dyDescent="0.25">
      <c r="A596" s="19"/>
      <c r="B596" s="11"/>
      <c r="C596" s="11"/>
      <c r="D596" s="11">
        <v>21303831.81818182</v>
      </c>
      <c r="E596" s="11">
        <v>0</v>
      </c>
    </row>
    <row r="597" spans="1:5" x14ac:dyDescent="0.25">
      <c r="A597" s="19"/>
      <c r="B597" s="11"/>
      <c r="C597" s="11"/>
      <c r="D597" s="11">
        <v>21303831.81818182</v>
      </c>
      <c r="E597" s="11">
        <f>$E$16</f>
        <v>3</v>
      </c>
    </row>
    <row r="598" spans="1:5" x14ac:dyDescent="0.25">
      <c r="A598" s="19"/>
      <c r="B598" s="11"/>
      <c r="C598" s="11"/>
      <c r="D598" s="11">
        <v>21382796.81818182</v>
      </c>
      <c r="E598" s="11">
        <f>$E$16</f>
        <v>3</v>
      </c>
    </row>
    <row r="599" spans="1:5" x14ac:dyDescent="0.25">
      <c r="A599" s="19"/>
      <c r="B599" s="11"/>
      <c r="C599" s="11"/>
      <c r="D599" s="11">
        <v>21382796.81818182</v>
      </c>
      <c r="E599" s="11">
        <v>0</v>
      </c>
    </row>
    <row r="600" spans="1:5" x14ac:dyDescent="0.25">
      <c r="A600" s="19"/>
      <c r="B600" s="11"/>
      <c r="C600" s="11"/>
      <c r="D600" s="11">
        <v>21461761.81818182</v>
      </c>
      <c r="E600" s="11">
        <v>0</v>
      </c>
    </row>
    <row r="601" spans="1:5" x14ac:dyDescent="0.25">
      <c r="A601" s="19"/>
      <c r="B601" s="11"/>
      <c r="C601" s="11"/>
      <c r="D601" s="11">
        <v>21461761.81818182</v>
      </c>
      <c r="E601" s="11">
        <f>$E$16</f>
        <v>3</v>
      </c>
    </row>
    <row r="602" spans="1:5" x14ac:dyDescent="0.25">
      <c r="A602" s="19"/>
      <c r="B602" s="11"/>
      <c r="C602" s="11"/>
      <c r="D602" s="11">
        <v>21540726.81818182</v>
      </c>
      <c r="E602" s="11">
        <f>$E$16</f>
        <v>3</v>
      </c>
    </row>
    <row r="603" spans="1:5" x14ac:dyDescent="0.25">
      <c r="A603" s="19"/>
      <c r="B603" s="11"/>
      <c r="C603" s="11"/>
      <c r="D603" s="11">
        <v>21540726.81818182</v>
      </c>
      <c r="E603" s="11">
        <v>0</v>
      </c>
    </row>
    <row r="604" spans="1:5" x14ac:dyDescent="0.25">
      <c r="A604" s="19"/>
      <c r="B604" s="11"/>
      <c r="C604" s="11"/>
      <c r="D604" s="11">
        <v>21619691.81818182</v>
      </c>
      <c r="E604" s="11">
        <v>0</v>
      </c>
    </row>
    <row r="605" spans="1:5" x14ac:dyDescent="0.25">
      <c r="A605" s="19"/>
      <c r="B605" s="11"/>
      <c r="C605" s="11"/>
      <c r="D605" s="11">
        <v>21619691.81818182</v>
      </c>
      <c r="E605" s="11">
        <f>$E$16</f>
        <v>3</v>
      </c>
    </row>
    <row r="606" spans="1:5" x14ac:dyDescent="0.25">
      <c r="A606" s="19"/>
      <c r="B606" s="11"/>
      <c r="C606" s="11"/>
      <c r="D606" s="11">
        <v>21698656.81818182</v>
      </c>
      <c r="E606" s="11">
        <f>$E$16</f>
        <v>3</v>
      </c>
    </row>
    <row r="607" spans="1:5" x14ac:dyDescent="0.25">
      <c r="A607" s="19"/>
      <c r="B607" s="11"/>
      <c r="C607" s="11"/>
      <c r="D607" s="11">
        <v>21698656.81818182</v>
      </c>
      <c r="E607" s="11">
        <v>0</v>
      </c>
    </row>
    <row r="608" spans="1:5" x14ac:dyDescent="0.25">
      <c r="A608" s="19"/>
      <c r="B608" s="11"/>
      <c r="C608" s="11"/>
      <c r="D608" s="11">
        <v>21777621.81818182</v>
      </c>
      <c r="E608" s="11">
        <v>0</v>
      </c>
    </row>
    <row r="609" spans="1:5" x14ac:dyDescent="0.25">
      <c r="A609" s="19"/>
      <c r="B609" s="11"/>
      <c r="C609" s="11"/>
      <c r="D609" s="11">
        <v>21777621.81818182</v>
      </c>
      <c r="E609" s="11">
        <f>$E$16</f>
        <v>3</v>
      </c>
    </row>
    <row r="610" spans="1:5" x14ac:dyDescent="0.25">
      <c r="A610" s="19"/>
      <c r="B610" s="11"/>
      <c r="C610" s="11"/>
      <c r="D610" s="11">
        <v>21856586.81818182</v>
      </c>
      <c r="E610" s="11">
        <f>$E$16</f>
        <v>3</v>
      </c>
    </row>
    <row r="611" spans="1:5" x14ac:dyDescent="0.25">
      <c r="A611" s="19"/>
      <c r="B611" s="11"/>
      <c r="C611" s="11"/>
      <c r="D611" s="11">
        <v>21856586.81818182</v>
      </c>
      <c r="E611" s="11">
        <v>0</v>
      </c>
    </row>
    <row r="612" spans="1:5" x14ac:dyDescent="0.25">
      <c r="A612" s="19"/>
      <c r="B612" s="11"/>
      <c r="C612" s="11"/>
      <c r="D612" s="11">
        <v>21935551.81818182</v>
      </c>
      <c r="E612" s="11">
        <v>0</v>
      </c>
    </row>
    <row r="613" spans="1:5" x14ac:dyDescent="0.25">
      <c r="A613" s="19"/>
      <c r="B613" s="11"/>
      <c r="C613" s="11"/>
      <c r="D613" s="11">
        <v>21935551.81818182</v>
      </c>
      <c r="E613" s="11">
        <f>$E$16</f>
        <v>3</v>
      </c>
    </row>
    <row r="614" spans="1:5" x14ac:dyDescent="0.25">
      <c r="A614" s="19"/>
      <c r="B614" s="11"/>
      <c r="C614" s="11"/>
      <c r="D614" s="11">
        <v>22014516.81818182</v>
      </c>
      <c r="E614" s="11">
        <f>$E$16</f>
        <v>3</v>
      </c>
    </row>
    <row r="615" spans="1:5" x14ac:dyDescent="0.25">
      <c r="A615" s="19"/>
      <c r="B615" s="11"/>
      <c r="C615" s="11"/>
      <c r="D615" s="11">
        <v>22014516.81818182</v>
      </c>
      <c r="E615" s="11">
        <v>0</v>
      </c>
    </row>
    <row r="616" spans="1:5" x14ac:dyDescent="0.25">
      <c r="A616" s="19"/>
      <c r="B616" s="11"/>
      <c r="C616" s="11"/>
      <c r="D616" s="11">
        <v>22093481.81818182</v>
      </c>
      <c r="E616" s="11">
        <v>0</v>
      </c>
    </row>
    <row r="617" spans="1:5" x14ac:dyDescent="0.25">
      <c r="A617" s="19"/>
      <c r="B617" s="11"/>
      <c r="C617" s="11"/>
      <c r="D617" s="11">
        <v>22093481.81818182</v>
      </c>
      <c r="E617" s="11">
        <f>$E$16</f>
        <v>3</v>
      </c>
    </row>
    <row r="618" spans="1:5" x14ac:dyDescent="0.25">
      <c r="A618" s="19"/>
      <c r="B618" s="11"/>
      <c r="C618" s="11"/>
      <c r="D618" s="11">
        <v>22172446.81818182</v>
      </c>
      <c r="E618" s="11">
        <f>$E$16</f>
        <v>3</v>
      </c>
    </row>
    <row r="619" spans="1:5" x14ac:dyDescent="0.25">
      <c r="A619" s="19"/>
      <c r="B619" s="11"/>
      <c r="C619" s="11"/>
      <c r="D619" s="11">
        <v>22172446.81818182</v>
      </c>
      <c r="E619" s="11">
        <v>0</v>
      </c>
    </row>
    <row r="620" spans="1:5" x14ac:dyDescent="0.25">
      <c r="A620" s="19"/>
      <c r="B620" s="11"/>
      <c r="C620" s="11"/>
      <c r="D620" s="11">
        <v>22251411.81818182</v>
      </c>
      <c r="E620" s="11">
        <v>0</v>
      </c>
    </row>
    <row r="621" spans="1:5" x14ac:dyDescent="0.25">
      <c r="A621" s="19"/>
      <c r="B621" s="11"/>
      <c r="C621" s="11"/>
      <c r="D621" s="11">
        <v>22251411.81818182</v>
      </c>
      <c r="E621" s="11">
        <f>$E$16</f>
        <v>3</v>
      </c>
    </row>
    <row r="622" spans="1:5" x14ac:dyDescent="0.25">
      <c r="A622" s="19"/>
      <c r="B622" s="11"/>
      <c r="C622" s="11"/>
      <c r="D622" s="11">
        <v>22330376.81818182</v>
      </c>
      <c r="E622" s="11">
        <f>$E$16</f>
        <v>3</v>
      </c>
    </row>
    <row r="623" spans="1:5" x14ac:dyDescent="0.25">
      <c r="A623" s="19"/>
      <c r="B623" s="11"/>
      <c r="C623" s="11"/>
      <c r="D623" s="11">
        <v>22330376.81818182</v>
      </c>
      <c r="E623" s="11">
        <v>0</v>
      </c>
    </row>
    <row r="624" spans="1:5" x14ac:dyDescent="0.25">
      <c r="A624" s="19"/>
      <c r="B624" s="11"/>
      <c r="C624" s="11"/>
      <c r="D624" s="11">
        <v>22409341.81818182</v>
      </c>
      <c r="E624" s="11">
        <v>0</v>
      </c>
    </row>
    <row r="625" spans="1:5" x14ac:dyDescent="0.25">
      <c r="A625" s="19"/>
      <c r="B625" s="11"/>
      <c r="C625" s="11"/>
      <c r="D625" s="11">
        <v>22409341.81818182</v>
      </c>
      <c r="E625" s="11">
        <f>$E$16</f>
        <v>3</v>
      </c>
    </row>
    <row r="626" spans="1:5" x14ac:dyDescent="0.25">
      <c r="A626" s="19"/>
      <c r="B626" s="11"/>
      <c r="C626" s="11"/>
      <c r="D626" s="11">
        <v>22488306.81818182</v>
      </c>
      <c r="E626" s="11">
        <f>$E$16</f>
        <v>3</v>
      </c>
    </row>
    <row r="627" spans="1:5" x14ac:dyDescent="0.25">
      <c r="A627" s="19"/>
      <c r="B627" s="11"/>
      <c r="C627" s="11"/>
      <c r="D627" s="11">
        <v>22488306.81818182</v>
      </c>
      <c r="E627" s="11">
        <v>0</v>
      </c>
    </row>
    <row r="628" spans="1:5" x14ac:dyDescent="0.25">
      <c r="A628" s="19"/>
      <c r="B628" s="11"/>
      <c r="C628" s="11"/>
      <c r="D628" s="11">
        <v>22567271.81818182</v>
      </c>
      <c r="E628" s="11">
        <v>0</v>
      </c>
    </row>
    <row r="629" spans="1:5" x14ac:dyDescent="0.25">
      <c r="A629" s="19"/>
      <c r="B629" s="11"/>
      <c r="C629" s="11"/>
      <c r="D629" s="11">
        <v>22567271.81818182</v>
      </c>
      <c r="E629" s="11">
        <f>$E$16</f>
        <v>3</v>
      </c>
    </row>
    <row r="630" spans="1:5" x14ac:dyDescent="0.25">
      <c r="A630" s="19"/>
      <c r="B630" s="11"/>
      <c r="C630" s="11"/>
      <c r="D630" s="11">
        <v>22646236.81818182</v>
      </c>
      <c r="E630" s="11">
        <f>$E$16</f>
        <v>3</v>
      </c>
    </row>
    <row r="631" spans="1:5" x14ac:dyDescent="0.25">
      <c r="A631" s="19"/>
      <c r="B631" s="11"/>
      <c r="C631" s="11"/>
      <c r="D631" s="11">
        <v>22646236.81818182</v>
      </c>
      <c r="E631" s="11">
        <v>0</v>
      </c>
    </row>
    <row r="632" spans="1:5" x14ac:dyDescent="0.25">
      <c r="A632" s="19"/>
      <c r="B632" s="11"/>
      <c r="C632" s="11"/>
      <c r="D632" s="11">
        <v>22725201.81818182</v>
      </c>
      <c r="E632" s="11">
        <v>0</v>
      </c>
    </row>
    <row r="633" spans="1:5" x14ac:dyDescent="0.25">
      <c r="A633" s="19"/>
      <c r="B633" s="11"/>
      <c r="C633" s="11"/>
      <c r="D633" s="11">
        <v>22725201.81818182</v>
      </c>
      <c r="E633" s="11">
        <f>$E$16</f>
        <v>3</v>
      </c>
    </row>
    <row r="634" spans="1:5" x14ac:dyDescent="0.25">
      <c r="A634" s="19"/>
      <c r="B634" s="11"/>
      <c r="C634" s="11"/>
      <c r="D634" s="11">
        <v>22804166.81818182</v>
      </c>
      <c r="E634" s="11">
        <f>$E$16</f>
        <v>3</v>
      </c>
    </row>
    <row r="635" spans="1:5" x14ac:dyDescent="0.25">
      <c r="A635" s="19"/>
      <c r="B635" s="11"/>
      <c r="C635" s="11"/>
      <c r="D635" s="11">
        <v>22804166.81818182</v>
      </c>
      <c r="E635" s="11">
        <v>0</v>
      </c>
    </row>
    <row r="636" spans="1:5" x14ac:dyDescent="0.25">
      <c r="A636" s="19"/>
      <c r="B636" s="11"/>
      <c r="C636" s="11"/>
      <c r="D636" s="11">
        <v>22883131.81818182</v>
      </c>
      <c r="E636" s="11">
        <v>0</v>
      </c>
    </row>
    <row r="637" spans="1:5" x14ac:dyDescent="0.25">
      <c r="A637" s="19"/>
      <c r="B637" s="11"/>
      <c r="C637" s="11"/>
      <c r="D637" s="11">
        <v>22883131.81818182</v>
      </c>
      <c r="E637" s="11">
        <f>$E$16</f>
        <v>3</v>
      </c>
    </row>
    <row r="638" spans="1:5" x14ac:dyDescent="0.25">
      <c r="A638" s="19"/>
      <c r="B638" s="11"/>
      <c r="C638" s="11"/>
      <c r="D638" s="11">
        <v>22962096.81818182</v>
      </c>
      <c r="E638" s="11">
        <f>$E$16</f>
        <v>3</v>
      </c>
    </row>
    <row r="639" spans="1:5" x14ac:dyDescent="0.25">
      <c r="A639" s="19"/>
      <c r="B639" s="11"/>
      <c r="C639" s="11"/>
      <c r="D639" s="11">
        <v>22962096.81818182</v>
      </c>
      <c r="E639" s="11">
        <v>0</v>
      </c>
    </row>
    <row r="640" spans="1:5" x14ac:dyDescent="0.25">
      <c r="A640" s="19"/>
      <c r="B640" s="11"/>
      <c r="C640" s="11"/>
      <c r="D640" s="11">
        <v>23041061.81818182</v>
      </c>
      <c r="E640" s="11">
        <v>0</v>
      </c>
    </row>
    <row r="641" spans="1:5" x14ac:dyDescent="0.25">
      <c r="A641" s="19"/>
      <c r="B641" s="11"/>
      <c r="C641" s="11"/>
      <c r="D641" s="11">
        <v>23041061.81818182</v>
      </c>
      <c r="E641" s="11">
        <f>$E$16</f>
        <v>3</v>
      </c>
    </row>
    <row r="642" spans="1:5" x14ac:dyDescent="0.25">
      <c r="A642" s="19"/>
      <c r="B642" s="11"/>
      <c r="C642" s="11"/>
      <c r="D642" s="11">
        <v>23120026.81818182</v>
      </c>
      <c r="E642" s="11">
        <f>$E$16</f>
        <v>3</v>
      </c>
    </row>
    <row r="643" spans="1:5" x14ac:dyDescent="0.25">
      <c r="A643" s="19"/>
      <c r="B643" s="11"/>
      <c r="C643" s="11"/>
      <c r="D643" s="11">
        <v>23120026.81818182</v>
      </c>
      <c r="E643" s="11">
        <v>0</v>
      </c>
    </row>
    <row r="644" spans="1:5" x14ac:dyDescent="0.25">
      <c r="A644" s="19"/>
      <c r="B644" s="11"/>
      <c r="C644" s="11"/>
      <c r="D644" s="11">
        <v>23198991.81818182</v>
      </c>
      <c r="E644" s="11">
        <v>0</v>
      </c>
    </row>
    <row r="645" spans="1:5" x14ac:dyDescent="0.25">
      <c r="A645" s="19"/>
      <c r="B645" s="11"/>
      <c r="C645" s="11"/>
      <c r="D645" s="11">
        <v>23198991.81818182</v>
      </c>
      <c r="E645" s="11">
        <f>$E$16</f>
        <v>3</v>
      </c>
    </row>
    <row r="646" spans="1:5" x14ac:dyDescent="0.25">
      <c r="A646" s="19"/>
      <c r="B646" s="11"/>
      <c r="C646" s="11"/>
      <c r="D646" s="11">
        <v>23277956.81818182</v>
      </c>
      <c r="E646" s="11">
        <f>$E$16</f>
        <v>3</v>
      </c>
    </row>
    <row r="647" spans="1:5" x14ac:dyDescent="0.25">
      <c r="A647" s="19"/>
      <c r="B647" s="11"/>
      <c r="C647" s="11"/>
      <c r="D647" s="11">
        <v>23277956.81818182</v>
      </c>
      <c r="E647" s="11">
        <v>0</v>
      </c>
    </row>
    <row r="648" spans="1:5" x14ac:dyDescent="0.25">
      <c r="A648" s="19"/>
      <c r="B648" s="11"/>
      <c r="C648" s="11"/>
      <c r="D648" s="11">
        <v>23356921.81818182</v>
      </c>
      <c r="E648" s="11">
        <v>0</v>
      </c>
    </row>
    <row r="649" spans="1:5" x14ac:dyDescent="0.25">
      <c r="A649" s="19"/>
      <c r="B649" s="11"/>
      <c r="C649" s="11"/>
      <c r="D649" s="11">
        <v>23356921.81818182</v>
      </c>
      <c r="E649" s="11">
        <f>$E$16</f>
        <v>3</v>
      </c>
    </row>
    <row r="650" spans="1:5" x14ac:dyDescent="0.25">
      <c r="A650" s="19"/>
      <c r="B650" s="11"/>
      <c r="C650" s="11"/>
      <c r="D650" s="11">
        <v>23385636.363636367</v>
      </c>
      <c r="E650" s="11">
        <f>$E$16</f>
        <v>3</v>
      </c>
    </row>
    <row r="651" spans="1:5" x14ac:dyDescent="0.25">
      <c r="A651" s="19"/>
      <c r="B651" s="11"/>
      <c r="C651" s="11"/>
      <c r="D651" s="11">
        <v>23385636.363636367</v>
      </c>
      <c r="E651" s="11">
        <v>0</v>
      </c>
    </row>
    <row r="652" spans="1:5" x14ac:dyDescent="0.25">
      <c r="A652" s="19"/>
      <c r="B652" s="11"/>
      <c r="C652" s="11"/>
      <c r="D652" s="11">
        <v>23385636.363636367</v>
      </c>
      <c r="E652" s="11">
        <v>0</v>
      </c>
    </row>
    <row r="653" spans="1:5" x14ac:dyDescent="0.25">
      <c r="A653" s="19"/>
      <c r="B653" s="11"/>
      <c r="C653" s="11"/>
      <c r="D653" s="11">
        <v>23385636.363636367</v>
      </c>
      <c r="E653" s="11">
        <f>$E$17</f>
        <v>2</v>
      </c>
    </row>
    <row r="654" spans="1:5" x14ac:dyDescent="0.25">
      <c r="A654" s="19"/>
      <c r="B654" s="11"/>
      <c r="C654" s="11"/>
      <c r="D654" s="11">
        <v>23464601.363636367</v>
      </c>
      <c r="E654" s="11">
        <f>$E$17</f>
        <v>2</v>
      </c>
    </row>
    <row r="655" spans="1:5" x14ac:dyDescent="0.25">
      <c r="A655" s="19"/>
      <c r="B655" s="11"/>
      <c r="C655" s="11"/>
      <c r="D655" s="11">
        <v>23464601.363636367</v>
      </c>
      <c r="E655" s="11">
        <v>0</v>
      </c>
    </row>
    <row r="656" spans="1:5" x14ac:dyDescent="0.25">
      <c r="A656" s="19"/>
      <c r="B656" s="11"/>
      <c r="C656" s="11"/>
      <c r="D656" s="11">
        <v>23543566.363636367</v>
      </c>
      <c r="E656" s="11">
        <v>0</v>
      </c>
    </row>
    <row r="657" spans="1:5" x14ac:dyDescent="0.25">
      <c r="A657" s="19"/>
      <c r="B657" s="11"/>
      <c r="C657" s="11"/>
      <c r="D657" s="11">
        <v>23543566.363636367</v>
      </c>
      <c r="E657" s="11">
        <f>$E$17</f>
        <v>2</v>
      </c>
    </row>
    <row r="658" spans="1:5" x14ac:dyDescent="0.25">
      <c r="A658" s="19"/>
      <c r="B658" s="11"/>
      <c r="C658" s="11"/>
      <c r="D658" s="11">
        <v>23622531.363636367</v>
      </c>
      <c r="E658" s="11">
        <f>$E$17</f>
        <v>2</v>
      </c>
    </row>
    <row r="659" spans="1:5" x14ac:dyDescent="0.25">
      <c r="A659" s="19"/>
      <c r="B659" s="11"/>
      <c r="C659" s="11"/>
      <c r="D659" s="11">
        <v>23622531.363636367</v>
      </c>
      <c r="E659" s="11">
        <v>0</v>
      </c>
    </row>
    <row r="660" spans="1:5" x14ac:dyDescent="0.25">
      <c r="A660" s="19"/>
      <c r="B660" s="11"/>
      <c r="C660" s="11"/>
      <c r="D660" s="11">
        <v>23701496.363636367</v>
      </c>
      <c r="E660" s="11">
        <v>0</v>
      </c>
    </row>
    <row r="661" spans="1:5" x14ac:dyDescent="0.25">
      <c r="A661" s="19"/>
      <c r="B661" s="11"/>
      <c r="C661" s="11"/>
      <c r="D661" s="11">
        <v>23701496.363636367</v>
      </c>
      <c r="E661" s="11">
        <f>$E$17</f>
        <v>2</v>
      </c>
    </row>
    <row r="662" spans="1:5" x14ac:dyDescent="0.25">
      <c r="A662" s="19"/>
      <c r="B662" s="11"/>
      <c r="C662" s="11"/>
      <c r="D662" s="11">
        <v>23780461.363636367</v>
      </c>
      <c r="E662" s="11">
        <f>$E$17</f>
        <v>2</v>
      </c>
    </row>
    <row r="663" spans="1:5" x14ac:dyDescent="0.25">
      <c r="A663" s="19"/>
      <c r="B663" s="11"/>
      <c r="C663" s="11"/>
      <c r="D663" s="11">
        <v>23780461.363636367</v>
      </c>
      <c r="E663" s="11">
        <v>0</v>
      </c>
    </row>
    <row r="664" spans="1:5" x14ac:dyDescent="0.25">
      <c r="A664" s="19"/>
      <c r="B664" s="11"/>
      <c r="C664" s="11"/>
      <c r="D664" s="11">
        <v>23859426.363636367</v>
      </c>
      <c r="E664" s="11">
        <v>0</v>
      </c>
    </row>
    <row r="665" spans="1:5" x14ac:dyDescent="0.25">
      <c r="A665" s="19"/>
      <c r="B665" s="11"/>
      <c r="C665" s="11"/>
      <c r="D665" s="11">
        <v>23859426.363636367</v>
      </c>
      <c r="E665" s="11">
        <f>$E$17</f>
        <v>2</v>
      </c>
    </row>
    <row r="666" spans="1:5" x14ac:dyDescent="0.25">
      <c r="A666" s="19"/>
      <c r="B666" s="11"/>
      <c r="C666" s="11"/>
      <c r="D666" s="11">
        <v>23938391.363636367</v>
      </c>
      <c r="E666" s="11">
        <f>$E$17</f>
        <v>2</v>
      </c>
    </row>
    <row r="667" spans="1:5" x14ac:dyDescent="0.25">
      <c r="A667" s="19"/>
      <c r="B667" s="11"/>
      <c r="C667" s="11"/>
      <c r="D667" s="11">
        <v>23938391.363636367</v>
      </c>
      <c r="E667" s="11">
        <v>0</v>
      </c>
    </row>
    <row r="668" spans="1:5" x14ac:dyDescent="0.25">
      <c r="A668" s="19"/>
      <c r="B668" s="11"/>
      <c r="C668" s="11"/>
      <c r="D668" s="11">
        <v>24017356.363636367</v>
      </c>
      <c r="E668" s="11">
        <v>0</v>
      </c>
    </row>
    <row r="669" spans="1:5" x14ac:dyDescent="0.25">
      <c r="A669" s="19"/>
      <c r="B669" s="11"/>
      <c r="C669" s="11"/>
      <c r="D669" s="11">
        <v>24017356.363636367</v>
      </c>
      <c r="E669" s="11">
        <f>$E$17</f>
        <v>2</v>
      </c>
    </row>
    <row r="670" spans="1:5" x14ac:dyDescent="0.25">
      <c r="A670" s="19"/>
      <c r="B670" s="11"/>
      <c r="C670" s="11"/>
      <c r="D670" s="11">
        <v>24096321.363636367</v>
      </c>
      <c r="E670" s="11">
        <f>$E$17</f>
        <v>2</v>
      </c>
    </row>
    <row r="671" spans="1:5" x14ac:dyDescent="0.25">
      <c r="A671" s="19"/>
      <c r="B671" s="11"/>
      <c r="C671" s="11"/>
      <c r="D671" s="11">
        <v>24096321.363636367</v>
      </c>
      <c r="E671" s="11">
        <v>0</v>
      </c>
    </row>
    <row r="672" spans="1:5" x14ac:dyDescent="0.25">
      <c r="A672" s="19"/>
      <c r="B672" s="11"/>
      <c r="C672" s="11"/>
      <c r="D672" s="11">
        <v>24175286.363636367</v>
      </c>
      <c r="E672" s="11">
        <v>0</v>
      </c>
    </row>
    <row r="673" spans="1:5" x14ac:dyDescent="0.25">
      <c r="A673" s="19"/>
      <c r="B673" s="11"/>
      <c r="C673" s="11"/>
      <c r="D673" s="11">
        <v>24175286.363636367</v>
      </c>
      <c r="E673" s="11">
        <f>$E$17</f>
        <v>2</v>
      </c>
    </row>
    <row r="674" spans="1:5" x14ac:dyDescent="0.25">
      <c r="A674" s="19"/>
      <c r="B674" s="11"/>
      <c r="C674" s="11"/>
      <c r="D674" s="11">
        <v>24254251.363636367</v>
      </c>
      <c r="E674" s="11">
        <f>$E$17</f>
        <v>2</v>
      </c>
    </row>
    <row r="675" spans="1:5" x14ac:dyDescent="0.25">
      <c r="A675" s="19"/>
      <c r="B675" s="11"/>
      <c r="C675" s="11"/>
      <c r="D675" s="11">
        <v>24254251.363636367</v>
      </c>
      <c r="E675" s="11">
        <v>0</v>
      </c>
    </row>
    <row r="676" spans="1:5" x14ac:dyDescent="0.25">
      <c r="A676" s="19"/>
      <c r="B676" s="11"/>
      <c r="C676" s="11"/>
      <c r="D676" s="11">
        <v>24333216.363636367</v>
      </c>
      <c r="E676" s="11">
        <v>0</v>
      </c>
    </row>
    <row r="677" spans="1:5" x14ac:dyDescent="0.25">
      <c r="A677" s="19"/>
      <c r="B677" s="11"/>
      <c r="C677" s="11"/>
      <c r="D677" s="11">
        <v>24333216.363636367</v>
      </c>
      <c r="E677" s="11">
        <f>$E$17</f>
        <v>2</v>
      </c>
    </row>
    <row r="678" spans="1:5" x14ac:dyDescent="0.25">
      <c r="A678" s="19"/>
      <c r="B678" s="11"/>
      <c r="C678" s="11"/>
      <c r="D678" s="11">
        <v>24412181.363636367</v>
      </c>
      <c r="E678" s="11">
        <f>$E$17</f>
        <v>2</v>
      </c>
    </row>
    <row r="679" spans="1:5" x14ac:dyDescent="0.25">
      <c r="A679" s="19"/>
      <c r="B679" s="11"/>
      <c r="C679" s="11"/>
      <c r="D679" s="11">
        <v>24412181.363636367</v>
      </c>
      <c r="E679" s="11">
        <v>0</v>
      </c>
    </row>
    <row r="680" spans="1:5" x14ac:dyDescent="0.25">
      <c r="A680" s="19"/>
      <c r="B680" s="11"/>
      <c r="C680" s="11"/>
      <c r="D680" s="11">
        <v>24491146.363636367</v>
      </c>
      <c r="E680" s="11">
        <v>0</v>
      </c>
    </row>
    <row r="681" spans="1:5" x14ac:dyDescent="0.25">
      <c r="A681" s="19"/>
      <c r="B681" s="11"/>
      <c r="C681" s="11"/>
      <c r="D681" s="11">
        <v>24491146.363636367</v>
      </c>
      <c r="E681" s="11">
        <f>$E$17</f>
        <v>2</v>
      </c>
    </row>
    <row r="682" spans="1:5" x14ac:dyDescent="0.25">
      <c r="A682" s="19"/>
      <c r="B682" s="11"/>
      <c r="C682" s="11"/>
      <c r="D682" s="11">
        <v>24570111.363636367</v>
      </c>
      <c r="E682" s="11">
        <f>$E$17</f>
        <v>2</v>
      </c>
    </row>
    <row r="683" spans="1:5" x14ac:dyDescent="0.25">
      <c r="A683" s="19"/>
      <c r="B683" s="11"/>
      <c r="C683" s="11"/>
      <c r="D683" s="11">
        <v>24570111.363636367</v>
      </c>
      <c r="E683" s="11">
        <v>0</v>
      </c>
    </row>
    <row r="684" spans="1:5" x14ac:dyDescent="0.25">
      <c r="A684" s="19"/>
      <c r="B684" s="11"/>
      <c r="C684" s="11"/>
      <c r="D684" s="11">
        <v>24649076.363636367</v>
      </c>
      <c r="E684" s="11">
        <v>0</v>
      </c>
    </row>
    <row r="685" spans="1:5" x14ac:dyDescent="0.25">
      <c r="A685" s="19"/>
      <c r="B685" s="11"/>
      <c r="C685" s="11"/>
      <c r="D685" s="11">
        <v>24649076.363636367</v>
      </c>
      <c r="E685" s="11">
        <f>$E$17</f>
        <v>2</v>
      </c>
    </row>
    <row r="686" spans="1:5" x14ac:dyDescent="0.25">
      <c r="A686" s="19"/>
      <c r="B686" s="11"/>
      <c r="C686" s="11"/>
      <c r="D686" s="11">
        <v>24728041.363636367</v>
      </c>
      <c r="E686" s="11">
        <f>$E$17</f>
        <v>2</v>
      </c>
    </row>
    <row r="687" spans="1:5" x14ac:dyDescent="0.25">
      <c r="A687" s="19"/>
      <c r="B687" s="11"/>
      <c r="C687" s="11"/>
      <c r="D687" s="11">
        <v>24728041.363636367</v>
      </c>
      <c r="E687" s="11">
        <v>0</v>
      </c>
    </row>
    <row r="688" spans="1:5" x14ac:dyDescent="0.25">
      <c r="A688" s="19"/>
      <c r="B688" s="11"/>
      <c r="C688" s="11"/>
      <c r="D688" s="11">
        <v>24807006.363636367</v>
      </c>
      <c r="E688" s="11">
        <v>0</v>
      </c>
    </row>
    <row r="689" spans="1:5" x14ac:dyDescent="0.25">
      <c r="A689" s="19"/>
      <c r="B689" s="11"/>
      <c r="C689" s="11"/>
      <c r="D689" s="11">
        <v>24807006.363636367</v>
      </c>
      <c r="E689" s="11">
        <f>$E$17</f>
        <v>2</v>
      </c>
    </row>
    <row r="690" spans="1:5" x14ac:dyDescent="0.25">
      <c r="A690" s="19"/>
      <c r="B690" s="11"/>
      <c r="C690" s="11"/>
      <c r="D690" s="11">
        <v>24885971.363636367</v>
      </c>
      <c r="E690" s="11">
        <f>$E$17</f>
        <v>2</v>
      </c>
    </row>
    <row r="691" spans="1:5" x14ac:dyDescent="0.25">
      <c r="A691" s="19"/>
      <c r="B691" s="11"/>
      <c r="C691" s="11"/>
      <c r="D691" s="11">
        <v>24885971.363636367</v>
      </c>
      <c r="E691" s="11">
        <v>0</v>
      </c>
    </row>
    <row r="692" spans="1:5" x14ac:dyDescent="0.25">
      <c r="A692" s="19"/>
      <c r="B692" s="11"/>
      <c r="C692" s="11"/>
      <c r="D692" s="11">
        <v>24964936.363636367</v>
      </c>
      <c r="E692" s="11">
        <v>0</v>
      </c>
    </row>
    <row r="693" spans="1:5" x14ac:dyDescent="0.25">
      <c r="A693" s="19"/>
      <c r="B693" s="11"/>
      <c r="C693" s="11"/>
      <c r="D693" s="11">
        <v>24964936.363636367</v>
      </c>
      <c r="E693" s="11">
        <f>$E$17</f>
        <v>2</v>
      </c>
    </row>
    <row r="694" spans="1:5" x14ac:dyDescent="0.25">
      <c r="A694" s="19"/>
      <c r="B694" s="11"/>
      <c r="C694" s="11"/>
      <c r="D694" s="11">
        <v>25043901.363636367</v>
      </c>
      <c r="E694" s="11">
        <f>$E$17</f>
        <v>2</v>
      </c>
    </row>
    <row r="695" spans="1:5" x14ac:dyDescent="0.25">
      <c r="A695" s="19"/>
      <c r="B695" s="11"/>
      <c r="C695" s="11"/>
      <c r="D695" s="11">
        <v>25043901.363636367</v>
      </c>
      <c r="E695" s="11">
        <v>0</v>
      </c>
    </row>
    <row r="696" spans="1:5" x14ac:dyDescent="0.25">
      <c r="A696" s="19"/>
      <c r="B696" s="11"/>
      <c r="C696" s="11"/>
      <c r="D696" s="11">
        <v>25122866.363636367</v>
      </c>
      <c r="E696" s="11">
        <v>0</v>
      </c>
    </row>
    <row r="697" spans="1:5" x14ac:dyDescent="0.25">
      <c r="A697" s="19"/>
      <c r="B697" s="11"/>
      <c r="C697" s="11"/>
      <c r="D697" s="11">
        <v>25122866.363636367</v>
      </c>
      <c r="E697" s="11">
        <f>$E$17</f>
        <v>2</v>
      </c>
    </row>
    <row r="698" spans="1:5" x14ac:dyDescent="0.25">
      <c r="A698" s="19"/>
      <c r="B698" s="11"/>
      <c r="C698" s="11"/>
      <c r="D698" s="11">
        <v>25201831.363636367</v>
      </c>
      <c r="E698" s="11">
        <f>$E$17</f>
        <v>2</v>
      </c>
    </row>
    <row r="699" spans="1:5" x14ac:dyDescent="0.25">
      <c r="A699" s="19"/>
      <c r="B699" s="11"/>
      <c r="C699" s="11"/>
      <c r="D699" s="11">
        <v>25201831.363636367</v>
      </c>
      <c r="E699" s="11">
        <v>0</v>
      </c>
    </row>
    <row r="700" spans="1:5" x14ac:dyDescent="0.25">
      <c r="A700" s="19"/>
      <c r="B700" s="11"/>
      <c r="C700" s="11"/>
      <c r="D700" s="11">
        <v>25280796.363636367</v>
      </c>
      <c r="E700" s="11">
        <v>0</v>
      </c>
    </row>
    <row r="701" spans="1:5" x14ac:dyDescent="0.25">
      <c r="A701" s="19"/>
      <c r="B701" s="11"/>
      <c r="C701" s="11"/>
      <c r="D701" s="11">
        <v>25280796.363636367</v>
      </c>
      <c r="E701" s="11">
        <f>$E$17</f>
        <v>2</v>
      </c>
    </row>
    <row r="702" spans="1:5" x14ac:dyDescent="0.25">
      <c r="A702" s="19"/>
      <c r="B702" s="11"/>
      <c r="C702" s="11"/>
      <c r="D702" s="11">
        <v>25359761.363636367</v>
      </c>
      <c r="E702" s="11">
        <f>$E$17</f>
        <v>2</v>
      </c>
    </row>
    <row r="703" spans="1:5" x14ac:dyDescent="0.25">
      <c r="A703" s="19"/>
      <c r="B703" s="11"/>
      <c r="C703" s="11"/>
      <c r="D703" s="11">
        <v>25359761.363636367</v>
      </c>
      <c r="E703" s="11">
        <v>0</v>
      </c>
    </row>
    <row r="704" spans="1:5" x14ac:dyDescent="0.25">
      <c r="A704" s="19"/>
      <c r="B704" s="11"/>
      <c r="C704" s="11"/>
      <c r="D704" s="11">
        <v>25438726.363636367</v>
      </c>
      <c r="E704" s="11">
        <v>0</v>
      </c>
    </row>
    <row r="705" spans="1:5" x14ac:dyDescent="0.25">
      <c r="A705" s="19"/>
      <c r="B705" s="11"/>
      <c r="C705" s="11"/>
      <c r="D705" s="11">
        <v>25438726.363636367</v>
      </c>
      <c r="E705" s="11">
        <f>$E$17</f>
        <v>2</v>
      </c>
    </row>
    <row r="706" spans="1:5" x14ac:dyDescent="0.25">
      <c r="A706" s="19"/>
      <c r="B706" s="11"/>
      <c r="C706" s="11"/>
      <c r="D706" s="11">
        <v>25517691.363636367</v>
      </c>
      <c r="E706" s="11">
        <f>$E$17</f>
        <v>2</v>
      </c>
    </row>
    <row r="707" spans="1:5" x14ac:dyDescent="0.25">
      <c r="A707" s="19"/>
      <c r="B707" s="11"/>
      <c r="C707" s="11"/>
      <c r="D707" s="11">
        <v>25517691.363636367</v>
      </c>
      <c r="E707" s="11">
        <v>0</v>
      </c>
    </row>
    <row r="708" spans="1:5" x14ac:dyDescent="0.25">
      <c r="A708" s="19"/>
      <c r="B708" s="11"/>
      <c r="C708" s="11"/>
      <c r="D708" s="11">
        <v>25596656.363636367</v>
      </c>
      <c r="E708" s="11">
        <v>0</v>
      </c>
    </row>
    <row r="709" spans="1:5" x14ac:dyDescent="0.25">
      <c r="A709" s="19"/>
      <c r="B709" s="11"/>
      <c r="C709" s="11"/>
      <c r="D709" s="11">
        <v>25596656.363636367</v>
      </c>
      <c r="E709" s="11">
        <f>$E$17</f>
        <v>2</v>
      </c>
    </row>
    <row r="710" spans="1:5" x14ac:dyDescent="0.25">
      <c r="A710" s="19"/>
      <c r="B710" s="11"/>
      <c r="C710" s="11"/>
      <c r="D710" s="11">
        <v>25675621.363636367</v>
      </c>
      <c r="E710" s="11">
        <f>$E$17</f>
        <v>2</v>
      </c>
    </row>
    <row r="711" spans="1:5" x14ac:dyDescent="0.25">
      <c r="A711" s="19"/>
      <c r="B711" s="11"/>
      <c r="C711" s="11"/>
      <c r="D711" s="11">
        <v>25675621.363636367</v>
      </c>
      <c r="E711" s="11">
        <v>0</v>
      </c>
    </row>
    <row r="712" spans="1:5" x14ac:dyDescent="0.25">
      <c r="A712" s="19"/>
      <c r="B712" s="11"/>
      <c r="C712" s="11"/>
      <c r="D712" s="11">
        <v>25754586.363636367</v>
      </c>
      <c r="E712" s="11">
        <v>0</v>
      </c>
    </row>
    <row r="713" spans="1:5" x14ac:dyDescent="0.25">
      <c r="A713" s="19"/>
      <c r="B713" s="11"/>
      <c r="C713" s="11"/>
      <c r="D713" s="11">
        <v>25754586.363636367</v>
      </c>
      <c r="E713" s="11">
        <f>$E$17</f>
        <v>2</v>
      </c>
    </row>
    <row r="714" spans="1:5" x14ac:dyDescent="0.25">
      <c r="A714" s="19"/>
      <c r="B714" s="11"/>
      <c r="C714" s="11"/>
      <c r="D714" s="11">
        <v>25833551.363636367</v>
      </c>
      <c r="E714" s="11">
        <f>$E$17</f>
        <v>2</v>
      </c>
    </row>
    <row r="715" spans="1:5" x14ac:dyDescent="0.25">
      <c r="A715" s="19"/>
      <c r="B715" s="11"/>
      <c r="C715" s="11"/>
      <c r="D715" s="11">
        <v>25833551.363636367</v>
      </c>
      <c r="E715" s="11">
        <v>0</v>
      </c>
    </row>
    <row r="716" spans="1:5" x14ac:dyDescent="0.25">
      <c r="A716" s="19"/>
      <c r="B716" s="11"/>
      <c r="C716" s="11"/>
      <c r="D716" s="11">
        <v>25912516.363636367</v>
      </c>
      <c r="E716" s="11">
        <v>0</v>
      </c>
    </row>
    <row r="717" spans="1:5" x14ac:dyDescent="0.25">
      <c r="A717" s="19"/>
      <c r="B717" s="11"/>
      <c r="C717" s="11"/>
      <c r="D717" s="11">
        <v>25912516.363636367</v>
      </c>
      <c r="E717" s="11">
        <f>$E$17</f>
        <v>2</v>
      </c>
    </row>
    <row r="718" spans="1:5" x14ac:dyDescent="0.25">
      <c r="A718" s="19"/>
      <c r="B718" s="11"/>
      <c r="C718" s="11"/>
      <c r="D718" s="11">
        <v>25991481.363636367</v>
      </c>
      <c r="E718" s="11">
        <f>$E$17</f>
        <v>2</v>
      </c>
    </row>
    <row r="719" spans="1:5" x14ac:dyDescent="0.25">
      <c r="A719" s="19"/>
      <c r="B719" s="11"/>
      <c r="C719" s="11"/>
      <c r="D719" s="11">
        <v>25991481.363636367</v>
      </c>
      <c r="E719" s="11">
        <v>0</v>
      </c>
    </row>
    <row r="720" spans="1:5" x14ac:dyDescent="0.25">
      <c r="A720" s="19"/>
      <c r="B720" s="11"/>
      <c r="C720" s="11"/>
      <c r="D720" s="11">
        <v>26070446.363636367</v>
      </c>
      <c r="E720" s="11">
        <v>0</v>
      </c>
    </row>
    <row r="721" spans="1:5" x14ac:dyDescent="0.25">
      <c r="A721" s="19"/>
      <c r="B721" s="11"/>
      <c r="C721" s="11"/>
      <c r="D721" s="11">
        <v>26070446.363636367</v>
      </c>
      <c r="E721" s="11">
        <f>$E$17</f>
        <v>2</v>
      </c>
    </row>
    <row r="722" spans="1:5" x14ac:dyDescent="0.25">
      <c r="A722" s="19"/>
      <c r="B722" s="11"/>
      <c r="C722" s="11"/>
      <c r="D722" s="11">
        <v>26149411.363636367</v>
      </c>
      <c r="E722" s="11">
        <f>$E$17</f>
        <v>2</v>
      </c>
    </row>
    <row r="723" spans="1:5" x14ac:dyDescent="0.25">
      <c r="A723" s="19"/>
      <c r="B723" s="11"/>
      <c r="C723" s="11"/>
      <c r="D723" s="11">
        <v>26149411.363636367</v>
      </c>
      <c r="E723" s="11">
        <v>0</v>
      </c>
    </row>
    <row r="724" spans="1:5" x14ac:dyDescent="0.25">
      <c r="A724" s="19"/>
      <c r="B724" s="11"/>
      <c r="C724" s="11"/>
      <c r="D724" s="11">
        <v>26228376.363636367</v>
      </c>
      <c r="E724" s="11">
        <v>0</v>
      </c>
    </row>
    <row r="725" spans="1:5" x14ac:dyDescent="0.25">
      <c r="A725" s="19"/>
      <c r="B725" s="11"/>
      <c r="C725" s="11"/>
      <c r="D725" s="11">
        <v>26228376.363636367</v>
      </c>
      <c r="E725" s="11">
        <f>$E$17</f>
        <v>2</v>
      </c>
    </row>
    <row r="726" spans="1:5" x14ac:dyDescent="0.25">
      <c r="A726" s="19"/>
      <c r="B726" s="11"/>
      <c r="C726" s="11"/>
      <c r="D726" s="11">
        <v>26257090.90909091</v>
      </c>
      <c r="E726" s="11">
        <f>$E$17</f>
        <v>2</v>
      </c>
    </row>
    <row r="727" spans="1:5" x14ac:dyDescent="0.25">
      <c r="A727" s="19"/>
      <c r="B727" s="11"/>
      <c r="C727" s="11"/>
      <c r="D727" s="11">
        <v>26257090.90909091</v>
      </c>
      <c r="E727" s="11">
        <v>0</v>
      </c>
    </row>
    <row r="728" spans="1:5" x14ac:dyDescent="0.25">
      <c r="A728" s="19"/>
      <c r="B728" s="11"/>
      <c r="C728" s="11"/>
      <c r="D728" s="11">
        <v>26257090.90909091</v>
      </c>
      <c r="E728" s="11">
        <v>0</v>
      </c>
    </row>
    <row r="729" spans="1:5" x14ac:dyDescent="0.25">
      <c r="A729" s="19"/>
      <c r="B729" s="11"/>
      <c r="C729" s="11"/>
      <c r="D729" s="11">
        <v>26257090.90909091</v>
      </c>
      <c r="E729" s="11">
        <f>$E$18</f>
        <v>0</v>
      </c>
    </row>
    <row r="730" spans="1:5" x14ac:dyDescent="0.25">
      <c r="A730" s="19"/>
      <c r="B730" s="11"/>
      <c r="C730" s="11"/>
      <c r="D730" s="11">
        <v>26336055.90909091</v>
      </c>
      <c r="E730" s="11">
        <f>$E$18</f>
        <v>0</v>
      </c>
    </row>
    <row r="731" spans="1:5" x14ac:dyDescent="0.25">
      <c r="A731" s="19"/>
      <c r="B731" s="11"/>
      <c r="C731" s="11"/>
      <c r="D731" s="11">
        <v>26336055.90909091</v>
      </c>
      <c r="E731" s="11">
        <v>0</v>
      </c>
    </row>
    <row r="732" spans="1:5" x14ac:dyDescent="0.25">
      <c r="A732" s="19"/>
      <c r="B732" s="11"/>
      <c r="C732" s="11"/>
      <c r="D732" s="11">
        <v>26415020.90909091</v>
      </c>
      <c r="E732" s="11">
        <v>0</v>
      </c>
    </row>
    <row r="733" spans="1:5" x14ac:dyDescent="0.25">
      <c r="A733" s="19"/>
      <c r="B733" s="11"/>
      <c r="C733" s="11"/>
      <c r="D733" s="11">
        <v>26415020.90909091</v>
      </c>
      <c r="E733" s="11">
        <f>$E$18</f>
        <v>0</v>
      </c>
    </row>
    <row r="734" spans="1:5" x14ac:dyDescent="0.25">
      <c r="A734" s="19"/>
      <c r="B734" s="11"/>
      <c r="C734" s="11"/>
      <c r="D734" s="11">
        <v>26493985.90909091</v>
      </c>
      <c r="E734" s="11">
        <f>$E$18</f>
        <v>0</v>
      </c>
    </row>
    <row r="735" spans="1:5" x14ac:dyDescent="0.25">
      <c r="A735" s="19"/>
      <c r="B735" s="11"/>
      <c r="C735" s="11"/>
      <c r="D735" s="11">
        <v>26493985.90909091</v>
      </c>
      <c r="E735" s="11">
        <v>0</v>
      </c>
    </row>
    <row r="736" spans="1:5" x14ac:dyDescent="0.25">
      <c r="A736" s="19"/>
      <c r="B736" s="11"/>
      <c r="C736" s="11"/>
      <c r="D736" s="11">
        <v>26572950.90909091</v>
      </c>
      <c r="E736" s="11">
        <v>0</v>
      </c>
    </row>
    <row r="737" spans="1:5" x14ac:dyDescent="0.25">
      <c r="A737" s="19"/>
      <c r="B737" s="11"/>
      <c r="C737" s="11"/>
      <c r="D737" s="11">
        <v>26572950.90909091</v>
      </c>
      <c r="E737" s="11">
        <f>$E$18</f>
        <v>0</v>
      </c>
    </row>
    <row r="738" spans="1:5" x14ac:dyDescent="0.25">
      <c r="A738" s="19"/>
      <c r="B738" s="11"/>
      <c r="C738" s="11"/>
      <c r="D738" s="11">
        <v>26651915.90909091</v>
      </c>
      <c r="E738" s="11">
        <f>$E$18</f>
        <v>0</v>
      </c>
    </row>
    <row r="739" spans="1:5" x14ac:dyDescent="0.25">
      <c r="A739" s="19"/>
      <c r="B739" s="11"/>
      <c r="C739" s="11"/>
      <c r="D739" s="11">
        <v>26651915.90909091</v>
      </c>
      <c r="E739" s="11">
        <v>0</v>
      </c>
    </row>
    <row r="740" spans="1:5" x14ac:dyDescent="0.25">
      <c r="A740" s="19"/>
      <c r="B740" s="11"/>
      <c r="C740" s="11"/>
      <c r="D740" s="11">
        <v>26730880.90909091</v>
      </c>
      <c r="E740" s="11">
        <v>0</v>
      </c>
    </row>
    <row r="741" spans="1:5" x14ac:dyDescent="0.25">
      <c r="A741" s="19"/>
      <c r="B741" s="11"/>
      <c r="C741" s="11"/>
      <c r="D741" s="11">
        <v>26730880.90909091</v>
      </c>
      <c r="E741" s="11">
        <f>$E$18</f>
        <v>0</v>
      </c>
    </row>
    <row r="742" spans="1:5" x14ac:dyDescent="0.25">
      <c r="A742" s="19"/>
      <c r="B742" s="11"/>
      <c r="C742" s="11"/>
      <c r="D742" s="11">
        <v>26809845.90909091</v>
      </c>
      <c r="E742" s="11">
        <f>$E$18</f>
        <v>0</v>
      </c>
    </row>
    <row r="743" spans="1:5" x14ac:dyDescent="0.25">
      <c r="A743" s="19"/>
      <c r="B743" s="11"/>
      <c r="C743" s="11"/>
      <c r="D743" s="11">
        <v>26809845.90909091</v>
      </c>
      <c r="E743" s="11">
        <v>0</v>
      </c>
    </row>
    <row r="744" spans="1:5" x14ac:dyDescent="0.25">
      <c r="A744" s="19"/>
      <c r="B744" s="11"/>
      <c r="C744" s="11"/>
      <c r="D744" s="11">
        <v>26888810.90909091</v>
      </c>
      <c r="E744" s="11">
        <v>0</v>
      </c>
    </row>
    <row r="745" spans="1:5" x14ac:dyDescent="0.25">
      <c r="A745" s="19"/>
      <c r="B745" s="11"/>
      <c r="C745" s="11"/>
      <c r="D745" s="11">
        <v>26888810.90909091</v>
      </c>
      <c r="E745" s="11">
        <f>$E$18</f>
        <v>0</v>
      </c>
    </row>
    <row r="746" spans="1:5" x14ac:dyDescent="0.25">
      <c r="A746" s="19"/>
      <c r="B746" s="11"/>
      <c r="C746" s="11"/>
      <c r="D746" s="11">
        <v>26967775.90909091</v>
      </c>
      <c r="E746" s="11">
        <f>$E$18</f>
        <v>0</v>
      </c>
    </row>
    <row r="747" spans="1:5" x14ac:dyDescent="0.25">
      <c r="A747" s="19"/>
      <c r="B747" s="11"/>
      <c r="C747" s="11"/>
      <c r="D747" s="11">
        <v>26967775.90909091</v>
      </c>
      <c r="E747" s="11">
        <v>0</v>
      </c>
    </row>
    <row r="748" spans="1:5" x14ac:dyDescent="0.25">
      <c r="A748" s="19"/>
      <c r="B748" s="11"/>
      <c r="C748" s="11"/>
      <c r="D748" s="11">
        <v>27046740.90909091</v>
      </c>
      <c r="E748" s="11">
        <v>0</v>
      </c>
    </row>
    <row r="749" spans="1:5" x14ac:dyDescent="0.25">
      <c r="A749" s="19"/>
      <c r="B749" s="11"/>
      <c r="C749" s="11"/>
      <c r="D749" s="11">
        <v>27046740.90909091</v>
      </c>
      <c r="E749" s="11">
        <f>$E$18</f>
        <v>0</v>
      </c>
    </row>
    <row r="750" spans="1:5" x14ac:dyDescent="0.25">
      <c r="A750" s="19"/>
      <c r="B750" s="11"/>
      <c r="C750" s="11"/>
      <c r="D750" s="11">
        <v>27125705.90909091</v>
      </c>
      <c r="E750" s="11">
        <f>$E$18</f>
        <v>0</v>
      </c>
    </row>
    <row r="751" spans="1:5" x14ac:dyDescent="0.25">
      <c r="A751" s="19"/>
      <c r="B751" s="11"/>
      <c r="C751" s="11"/>
      <c r="D751" s="11">
        <v>27125705.90909091</v>
      </c>
      <c r="E751" s="11">
        <v>0</v>
      </c>
    </row>
    <row r="752" spans="1:5" x14ac:dyDescent="0.25">
      <c r="A752" s="19"/>
      <c r="B752" s="11"/>
      <c r="C752" s="11"/>
      <c r="D752" s="11">
        <v>27204670.90909091</v>
      </c>
      <c r="E752" s="11">
        <v>0</v>
      </c>
    </row>
    <row r="753" spans="1:5" x14ac:dyDescent="0.25">
      <c r="A753" s="19"/>
      <c r="B753" s="11"/>
      <c r="C753" s="11"/>
      <c r="D753" s="11">
        <v>27204670.90909091</v>
      </c>
      <c r="E753" s="11">
        <f>$E$18</f>
        <v>0</v>
      </c>
    </row>
    <row r="754" spans="1:5" x14ac:dyDescent="0.25">
      <c r="A754" s="19"/>
      <c r="B754" s="11"/>
      <c r="C754" s="11"/>
      <c r="D754" s="11">
        <v>27283635.90909091</v>
      </c>
      <c r="E754" s="11">
        <f>$E$18</f>
        <v>0</v>
      </c>
    </row>
    <row r="755" spans="1:5" x14ac:dyDescent="0.25">
      <c r="A755" s="19"/>
      <c r="B755" s="11"/>
      <c r="C755" s="11"/>
      <c r="D755" s="11">
        <v>27283635.90909091</v>
      </c>
      <c r="E755" s="11">
        <v>0</v>
      </c>
    </row>
    <row r="756" spans="1:5" x14ac:dyDescent="0.25">
      <c r="A756" s="19"/>
      <c r="B756" s="11"/>
      <c r="C756" s="11"/>
      <c r="D756" s="11">
        <v>27362600.90909091</v>
      </c>
      <c r="E756" s="11">
        <v>0</v>
      </c>
    </row>
    <row r="757" spans="1:5" x14ac:dyDescent="0.25">
      <c r="A757" s="19"/>
      <c r="B757" s="11"/>
      <c r="C757" s="11"/>
      <c r="D757" s="11">
        <v>27362600.90909091</v>
      </c>
      <c r="E757" s="11">
        <f>$E$18</f>
        <v>0</v>
      </c>
    </row>
    <row r="758" spans="1:5" x14ac:dyDescent="0.25">
      <c r="A758" s="19"/>
      <c r="B758" s="11"/>
      <c r="C758" s="11"/>
      <c r="D758" s="11">
        <v>27441565.90909091</v>
      </c>
      <c r="E758" s="11">
        <f>$E$18</f>
        <v>0</v>
      </c>
    </row>
    <row r="759" spans="1:5" x14ac:dyDescent="0.25">
      <c r="A759" s="19"/>
      <c r="B759" s="11"/>
      <c r="C759" s="11"/>
      <c r="D759" s="11">
        <v>27441565.90909091</v>
      </c>
      <c r="E759" s="11">
        <v>0</v>
      </c>
    </row>
    <row r="760" spans="1:5" x14ac:dyDescent="0.25">
      <c r="A760" s="19"/>
      <c r="B760" s="11"/>
      <c r="C760" s="11"/>
      <c r="D760" s="11">
        <v>27520530.90909091</v>
      </c>
      <c r="E760" s="11">
        <v>0</v>
      </c>
    </row>
    <row r="761" spans="1:5" x14ac:dyDescent="0.25">
      <c r="A761" s="19"/>
      <c r="B761" s="11"/>
      <c r="C761" s="11"/>
      <c r="D761" s="11">
        <v>27520530.90909091</v>
      </c>
      <c r="E761" s="11">
        <f>$E$18</f>
        <v>0</v>
      </c>
    </row>
    <row r="762" spans="1:5" x14ac:dyDescent="0.25">
      <c r="A762" s="19"/>
      <c r="B762" s="11"/>
      <c r="C762" s="11"/>
      <c r="D762" s="11">
        <v>27599495.90909091</v>
      </c>
      <c r="E762" s="11">
        <f>$E$18</f>
        <v>0</v>
      </c>
    </row>
    <row r="763" spans="1:5" x14ac:dyDescent="0.25">
      <c r="A763" s="19"/>
      <c r="B763" s="11"/>
      <c r="C763" s="11"/>
      <c r="D763" s="11">
        <v>27599495.90909091</v>
      </c>
      <c r="E763" s="11">
        <v>0</v>
      </c>
    </row>
    <row r="764" spans="1:5" x14ac:dyDescent="0.25">
      <c r="A764" s="19"/>
      <c r="B764" s="11"/>
      <c r="C764" s="11"/>
      <c r="D764" s="11">
        <v>27678460.90909091</v>
      </c>
      <c r="E764" s="11">
        <v>0</v>
      </c>
    </row>
    <row r="765" spans="1:5" x14ac:dyDescent="0.25">
      <c r="A765" s="19"/>
      <c r="B765" s="11"/>
      <c r="C765" s="11"/>
      <c r="D765" s="11">
        <v>27678460.90909091</v>
      </c>
      <c r="E765" s="11">
        <f>$E$18</f>
        <v>0</v>
      </c>
    </row>
    <row r="766" spans="1:5" x14ac:dyDescent="0.25">
      <c r="A766" s="19"/>
      <c r="B766" s="11"/>
      <c r="C766" s="11"/>
      <c r="D766" s="11">
        <v>27757425.90909091</v>
      </c>
      <c r="E766" s="11">
        <f>$E$18</f>
        <v>0</v>
      </c>
    </row>
    <row r="767" spans="1:5" x14ac:dyDescent="0.25">
      <c r="A767" s="19"/>
      <c r="B767" s="11"/>
      <c r="C767" s="11"/>
      <c r="D767" s="11">
        <v>27757425.90909091</v>
      </c>
      <c r="E767" s="11">
        <v>0</v>
      </c>
    </row>
    <row r="768" spans="1:5" x14ac:dyDescent="0.25">
      <c r="A768" s="19"/>
      <c r="B768" s="11"/>
      <c r="C768" s="11"/>
      <c r="D768" s="11">
        <v>27836390.90909091</v>
      </c>
      <c r="E768" s="11">
        <v>0</v>
      </c>
    </row>
    <row r="769" spans="1:5" x14ac:dyDescent="0.25">
      <c r="A769" s="19"/>
      <c r="B769" s="11"/>
      <c r="C769" s="11"/>
      <c r="D769" s="11">
        <v>27836390.90909091</v>
      </c>
      <c r="E769" s="11">
        <f>$E$18</f>
        <v>0</v>
      </c>
    </row>
    <row r="770" spans="1:5" x14ac:dyDescent="0.25">
      <c r="A770" s="19"/>
      <c r="B770" s="11"/>
      <c r="C770" s="11"/>
      <c r="D770" s="11">
        <v>27915355.90909091</v>
      </c>
      <c r="E770" s="11">
        <f>$E$18</f>
        <v>0</v>
      </c>
    </row>
    <row r="771" spans="1:5" x14ac:dyDescent="0.25">
      <c r="A771" s="19"/>
      <c r="B771" s="11"/>
      <c r="C771" s="11"/>
      <c r="D771" s="11">
        <v>27915355.90909091</v>
      </c>
      <c r="E771" s="11">
        <v>0</v>
      </c>
    </row>
    <row r="772" spans="1:5" x14ac:dyDescent="0.25">
      <c r="A772" s="19"/>
      <c r="B772" s="11"/>
      <c r="C772" s="11"/>
      <c r="D772" s="11">
        <v>27994320.90909091</v>
      </c>
      <c r="E772" s="11">
        <v>0</v>
      </c>
    </row>
    <row r="773" spans="1:5" x14ac:dyDescent="0.25">
      <c r="A773" s="19"/>
      <c r="B773" s="11"/>
      <c r="C773" s="11"/>
      <c r="D773" s="11">
        <v>27994320.90909091</v>
      </c>
      <c r="E773" s="11">
        <f>$E$18</f>
        <v>0</v>
      </c>
    </row>
    <row r="774" spans="1:5" x14ac:dyDescent="0.25">
      <c r="A774" s="19"/>
      <c r="B774" s="11"/>
      <c r="C774" s="11"/>
      <c r="D774" s="11">
        <v>28073285.90909091</v>
      </c>
      <c r="E774" s="11">
        <f>$E$18</f>
        <v>0</v>
      </c>
    </row>
    <row r="775" spans="1:5" x14ac:dyDescent="0.25">
      <c r="A775" s="19"/>
      <c r="B775" s="11"/>
      <c r="C775" s="11"/>
      <c r="D775" s="11">
        <v>28073285.90909091</v>
      </c>
      <c r="E775" s="11">
        <v>0</v>
      </c>
    </row>
    <row r="776" spans="1:5" x14ac:dyDescent="0.25">
      <c r="A776" s="19"/>
      <c r="B776" s="11"/>
      <c r="C776" s="11"/>
      <c r="D776" s="11">
        <v>28152250.90909091</v>
      </c>
      <c r="E776" s="11">
        <v>0</v>
      </c>
    </row>
    <row r="777" spans="1:5" x14ac:dyDescent="0.25">
      <c r="A777" s="19"/>
      <c r="B777" s="11"/>
      <c r="C777" s="11"/>
      <c r="D777" s="11">
        <v>28152250.90909091</v>
      </c>
      <c r="E777" s="11">
        <f>$E$18</f>
        <v>0</v>
      </c>
    </row>
    <row r="778" spans="1:5" x14ac:dyDescent="0.25">
      <c r="A778" s="19"/>
      <c r="B778" s="11"/>
      <c r="C778" s="11"/>
      <c r="D778" s="11">
        <v>28231215.90909091</v>
      </c>
      <c r="E778" s="11">
        <f>$E$18</f>
        <v>0</v>
      </c>
    </row>
    <row r="779" spans="1:5" x14ac:dyDescent="0.25">
      <c r="A779" s="19"/>
      <c r="B779" s="11"/>
      <c r="C779" s="11"/>
      <c r="D779" s="11">
        <v>28231215.90909091</v>
      </c>
      <c r="E779" s="11">
        <v>0</v>
      </c>
    </row>
    <row r="780" spans="1:5" x14ac:dyDescent="0.25">
      <c r="A780" s="19"/>
      <c r="B780" s="11"/>
      <c r="C780" s="11"/>
      <c r="D780" s="11">
        <v>28310180.90909091</v>
      </c>
      <c r="E780" s="11">
        <v>0</v>
      </c>
    </row>
    <row r="781" spans="1:5" x14ac:dyDescent="0.25">
      <c r="A781" s="19"/>
      <c r="B781" s="11"/>
      <c r="C781" s="11"/>
      <c r="D781" s="11">
        <v>28310180.90909091</v>
      </c>
      <c r="E781" s="11">
        <f>$E$18</f>
        <v>0</v>
      </c>
    </row>
    <row r="782" spans="1:5" x14ac:dyDescent="0.25">
      <c r="A782" s="19"/>
      <c r="B782" s="11"/>
      <c r="C782" s="11"/>
      <c r="D782" s="11">
        <v>28389145.90909091</v>
      </c>
      <c r="E782" s="11">
        <f>$E$18</f>
        <v>0</v>
      </c>
    </row>
    <row r="783" spans="1:5" x14ac:dyDescent="0.25">
      <c r="A783" s="19"/>
      <c r="B783" s="11"/>
      <c r="C783" s="11"/>
      <c r="D783" s="11">
        <v>28389145.90909091</v>
      </c>
      <c r="E783" s="11">
        <v>0</v>
      </c>
    </row>
    <row r="784" spans="1:5" x14ac:dyDescent="0.25">
      <c r="A784" s="19"/>
      <c r="B784" s="11"/>
      <c r="C784" s="11"/>
      <c r="D784" s="11">
        <v>28468110.90909091</v>
      </c>
      <c r="E784" s="11">
        <v>0</v>
      </c>
    </row>
    <row r="785" spans="1:5" x14ac:dyDescent="0.25">
      <c r="A785" s="19"/>
      <c r="B785" s="11"/>
      <c r="C785" s="11"/>
      <c r="D785" s="11">
        <v>28468110.90909091</v>
      </c>
      <c r="E785" s="11">
        <f>$E$18</f>
        <v>0</v>
      </c>
    </row>
    <row r="786" spans="1:5" x14ac:dyDescent="0.25">
      <c r="A786" s="19"/>
      <c r="B786" s="11"/>
      <c r="C786" s="11"/>
      <c r="D786" s="11">
        <v>28547075.90909091</v>
      </c>
      <c r="E786" s="11">
        <f>$E$18</f>
        <v>0</v>
      </c>
    </row>
    <row r="787" spans="1:5" x14ac:dyDescent="0.25">
      <c r="A787" s="19"/>
      <c r="B787" s="11"/>
      <c r="C787" s="11"/>
      <c r="D787" s="11">
        <v>28547075.90909091</v>
      </c>
      <c r="E787" s="11">
        <v>0</v>
      </c>
    </row>
    <row r="788" spans="1:5" x14ac:dyDescent="0.25">
      <c r="A788" s="19"/>
      <c r="B788" s="11"/>
      <c r="C788" s="11"/>
      <c r="D788" s="11">
        <v>28626040.90909091</v>
      </c>
      <c r="E788" s="11">
        <v>0</v>
      </c>
    </row>
    <row r="789" spans="1:5" x14ac:dyDescent="0.25">
      <c r="A789" s="19"/>
      <c r="B789" s="11"/>
      <c r="C789" s="11"/>
      <c r="D789" s="11">
        <v>28626040.90909091</v>
      </c>
      <c r="E789" s="11">
        <f>$E$18</f>
        <v>0</v>
      </c>
    </row>
    <row r="790" spans="1:5" x14ac:dyDescent="0.25">
      <c r="A790" s="19"/>
      <c r="B790" s="11"/>
      <c r="C790" s="11"/>
      <c r="D790" s="11">
        <v>28705005.90909091</v>
      </c>
      <c r="E790" s="11">
        <f>$E$18</f>
        <v>0</v>
      </c>
    </row>
    <row r="791" spans="1:5" x14ac:dyDescent="0.25">
      <c r="A791" s="19"/>
      <c r="B791" s="11"/>
      <c r="C791" s="11"/>
      <c r="D791" s="11">
        <v>28705005.90909091</v>
      </c>
      <c r="E791" s="11">
        <v>0</v>
      </c>
    </row>
    <row r="792" spans="1:5" x14ac:dyDescent="0.25">
      <c r="A792" s="19"/>
      <c r="B792" s="11"/>
      <c r="C792" s="11"/>
      <c r="D792" s="11">
        <v>28783970.90909091</v>
      </c>
      <c r="E792" s="11">
        <v>0</v>
      </c>
    </row>
    <row r="793" spans="1:5" x14ac:dyDescent="0.25">
      <c r="A793" s="19"/>
      <c r="B793" s="11"/>
      <c r="C793" s="11"/>
      <c r="D793" s="11">
        <v>28783970.90909091</v>
      </c>
      <c r="E793" s="11">
        <f>$E$18</f>
        <v>0</v>
      </c>
    </row>
    <row r="794" spans="1:5" x14ac:dyDescent="0.25">
      <c r="A794" s="19"/>
      <c r="B794" s="11"/>
      <c r="C794" s="11"/>
      <c r="D794" s="11">
        <v>28862935.90909091</v>
      </c>
      <c r="E794" s="11">
        <f>$E$18</f>
        <v>0</v>
      </c>
    </row>
    <row r="795" spans="1:5" x14ac:dyDescent="0.25">
      <c r="A795" s="19"/>
      <c r="B795" s="11"/>
      <c r="C795" s="11"/>
      <c r="D795" s="11">
        <v>28862935.90909091</v>
      </c>
      <c r="E795" s="11">
        <v>0</v>
      </c>
    </row>
    <row r="796" spans="1:5" x14ac:dyDescent="0.25">
      <c r="A796" s="19"/>
      <c r="B796" s="11"/>
      <c r="C796" s="11"/>
      <c r="D796" s="11">
        <v>28941900.90909091</v>
      </c>
      <c r="E796" s="11">
        <v>0</v>
      </c>
    </row>
    <row r="797" spans="1:5" x14ac:dyDescent="0.25">
      <c r="A797" s="19"/>
      <c r="B797" s="11"/>
      <c r="C797" s="11"/>
      <c r="D797" s="11">
        <v>28941900.90909091</v>
      </c>
      <c r="E797" s="11">
        <f>$E$18</f>
        <v>0</v>
      </c>
    </row>
    <row r="798" spans="1:5" x14ac:dyDescent="0.25">
      <c r="A798" s="19"/>
      <c r="B798" s="11"/>
      <c r="C798" s="11"/>
      <c r="D798" s="11">
        <v>29020865.90909091</v>
      </c>
      <c r="E798" s="11">
        <f>$E$18</f>
        <v>0</v>
      </c>
    </row>
    <row r="799" spans="1:5" x14ac:dyDescent="0.25">
      <c r="A799" s="19"/>
      <c r="B799" s="11"/>
      <c r="C799" s="11"/>
      <c r="D799" s="11">
        <v>29020865.90909091</v>
      </c>
      <c r="E799" s="11">
        <v>0</v>
      </c>
    </row>
    <row r="800" spans="1:5" x14ac:dyDescent="0.25">
      <c r="A800" s="19"/>
      <c r="B800" s="11"/>
      <c r="C800" s="11"/>
      <c r="D800" s="11">
        <v>29099830.90909091</v>
      </c>
      <c r="E800" s="11">
        <v>0</v>
      </c>
    </row>
    <row r="801" spans="1:5" x14ac:dyDescent="0.25">
      <c r="A801" s="19"/>
      <c r="B801" s="11"/>
      <c r="C801" s="11"/>
      <c r="D801" s="11">
        <v>29099830.90909091</v>
      </c>
      <c r="E801" s="11">
        <f>$E$18</f>
        <v>0</v>
      </c>
    </row>
    <row r="802" spans="1:5" x14ac:dyDescent="0.25">
      <c r="A802" s="19"/>
      <c r="B802" s="11"/>
      <c r="C802" s="11"/>
      <c r="D802" s="11">
        <v>29128545.454545457</v>
      </c>
      <c r="E802" s="11">
        <f>$E$18</f>
        <v>0</v>
      </c>
    </row>
    <row r="803" spans="1:5" x14ac:dyDescent="0.25">
      <c r="A803" s="19"/>
      <c r="B803" s="11"/>
      <c r="C803" s="11"/>
      <c r="D803" s="11">
        <v>29128545.454545457</v>
      </c>
      <c r="E803" s="11">
        <v>0</v>
      </c>
    </row>
    <row r="804" spans="1:5" x14ac:dyDescent="0.25">
      <c r="A804" s="19"/>
      <c r="B804" s="11"/>
      <c r="C804" s="11"/>
      <c r="D804" s="11">
        <v>29128545.454545457</v>
      </c>
      <c r="E804" s="11">
        <v>0</v>
      </c>
    </row>
    <row r="805" spans="1:5" x14ac:dyDescent="0.25">
      <c r="A805" s="19"/>
      <c r="B805" s="11"/>
      <c r="C805" s="11"/>
      <c r="D805" s="11">
        <v>29128545.454545457</v>
      </c>
      <c r="E805" s="11">
        <f>$E$19</f>
        <v>1</v>
      </c>
    </row>
    <row r="806" spans="1:5" x14ac:dyDescent="0.25">
      <c r="A806" s="19"/>
      <c r="B806" s="11"/>
      <c r="C806" s="11"/>
      <c r="D806" s="11">
        <v>29207510.454545457</v>
      </c>
      <c r="E806" s="11">
        <f>$E$19</f>
        <v>1</v>
      </c>
    </row>
    <row r="807" spans="1:5" x14ac:dyDescent="0.25">
      <c r="A807" s="19"/>
      <c r="B807" s="11"/>
      <c r="C807" s="11"/>
      <c r="D807" s="11">
        <v>29207510.454545457</v>
      </c>
      <c r="E807" s="11">
        <v>0</v>
      </c>
    </row>
    <row r="808" spans="1:5" x14ac:dyDescent="0.25">
      <c r="A808" s="19"/>
      <c r="B808" s="11"/>
      <c r="C808" s="11"/>
      <c r="D808" s="11">
        <v>29286475.454545457</v>
      </c>
      <c r="E808" s="11">
        <v>0</v>
      </c>
    </row>
    <row r="809" spans="1:5" x14ac:dyDescent="0.25">
      <c r="A809" s="19"/>
      <c r="B809" s="11"/>
      <c r="C809" s="11"/>
      <c r="D809" s="11">
        <v>29286475.454545457</v>
      </c>
      <c r="E809" s="11">
        <f>$E$19</f>
        <v>1</v>
      </c>
    </row>
    <row r="810" spans="1:5" x14ac:dyDescent="0.25">
      <c r="A810" s="19"/>
      <c r="B810" s="11"/>
      <c r="C810" s="11"/>
      <c r="D810" s="11">
        <v>29365440.454545457</v>
      </c>
      <c r="E810" s="11">
        <f>$E$19</f>
        <v>1</v>
      </c>
    </row>
    <row r="811" spans="1:5" x14ac:dyDescent="0.25">
      <c r="A811" s="19"/>
      <c r="B811" s="11"/>
      <c r="C811" s="11"/>
      <c r="D811" s="11">
        <v>29365440.454545457</v>
      </c>
      <c r="E811" s="11">
        <v>0</v>
      </c>
    </row>
    <row r="812" spans="1:5" x14ac:dyDescent="0.25">
      <c r="A812" s="19"/>
      <c r="B812" s="11"/>
      <c r="C812" s="11"/>
      <c r="D812" s="11">
        <v>29444405.454545457</v>
      </c>
      <c r="E812" s="11">
        <v>0</v>
      </c>
    </row>
    <row r="813" spans="1:5" x14ac:dyDescent="0.25">
      <c r="A813" s="19"/>
      <c r="B813" s="11"/>
      <c r="C813" s="11"/>
      <c r="D813" s="11">
        <v>29444405.454545457</v>
      </c>
      <c r="E813" s="11">
        <f>$E$19</f>
        <v>1</v>
      </c>
    </row>
    <row r="814" spans="1:5" x14ac:dyDescent="0.25">
      <c r="A814" s="19"/>
      <c r="B814" s="11"/>
      <c r="C814" s="11"/>
      <c r="D814" s="11">
        <v>29523370.454545457</v>
      </c>
      <c r="E814" s="11">
        <f>$E$19</f>
        <v>1</v>
      </c>
    </row>
    <row r="815" spans="1:5" x14ac:dyDescent="0.25">
      <c r="A815" s="19"/>
      <c r="B815" s="11"/>
      <c r="C815" s="11"/>
      <c r="D815" s="11">
        <v>29523370.454545457</v>
      </c>
      <c r="E815" s="11">
        <v>0</v>
      </c>
    </row>
    <row r="816" spans="1:5" x14ac:dyDescent="0.25">
      <c r="A816" s="19"/>
      <c r="B816" s="11"/>
      <c r="C816" s="11"/>
      <c r="D816" s="11">
        <v>29602335.454545457</v>
      </c>
      <c r="E816" s="11">
        <v>0</v>
      </c>
    </row>
    <row r="817" spans="1:5" x14ac:dyDescent="0.25">
      <c r="A817" s="19"/>
      <c r="B817" s="11"/>
      <c r="C817" s="11"/>
      <c r="D817" s="11">
        <v>29602335.454545457</v>
      </c>
      <c r="E817" s="11">
        <f>$E$19</f>
        <v>1</v>
      </c>
    </row>
    <row r="818" spans="1:5" x14ac:dyDescent="0.25">
      <c r="A818" s="19"/>
      <c r="B818" s="11"/>
      <c r="C818" s="11"/>
      <c r="D818" s="11">
        <v>29681300.454545457</v>
      </c>
      <c r="E818" s="11">
        <f>$E$19</f>
        <v>1</v>
      </c>
    </row>
    <row r="819" spans="1:5" x14ac:dyDescent="0.25">
      <c r="A819" s="19"/>
      <c r="B819" s="11"/>
      <c r="C819" s="11"/>
      <c r="D819" s="11">
        <v>29681300.454545457</v>
      </c>
      <c r="E819" s="11">
        <v>0</v>
      </c>
    </row>
    <row r="820" spans="1:5" x14ac:dyDescent="0.25">
      <c r="A820" s="19"/>
      <c r="B820" s="11"/>
      <c r="C820" s="11"/>
      <c r="D820" s="11">
        <v>29760265.454545457</v>
      </c>
      <c r="E820" s="11">
        <v>0</v>
      </c>
    </row>
    <row r="821" spans="1:5" x14ac:dyDescent="0.25">
      <c r="A821" s="19"/>
      <c r="B821" s="11"/>
      <c r="C821" s="11"/>
      <c r="D821" s="11">
        <v>29760265.454545457</v>
      </c>
      <c r="E821" s="11">
        <f>$E$19</f>
        <v>1</v>
      </c>
    </row>
    <row r="822" spans="1:5" x14ac:dyDescent="0.25">
      <c r="A822" s="19"/>
      <c r="B822" s="11"/>
      <c r="C822" s="11"/>
      <c r="D822" s="11">
        <v>29839230.454545457</v>
      </c>
      <c r="E822" s="11">
        <f>$E$19</f>
        <v>1</v>
      </c>
    </row>
    <row r="823" spans="1:5" x14ac:dyDescent="0.25">
      <c r="A823" s="19"/>
      <c r="B823" s="11"/>
      <c r="C823" s="11"/>
      <c r="D823" s="11">
        <v>29839230.454545457</v>
      </c>
      <c r="E823" s="11">
        <v>0</v>
      </c>
    </row>
    <row r="824" spans="1:5" x14ac:dyDescent="0.25">
      <c r="A824" s="19"/>
      <c r="B824" s="11"/>
      <c r="C824" s="11"/>
      <c r="D824" s="11">
        <v>29918195.454545457</v>
      </c>
      <c r="E824" s="11">
        <v>0</v>
      </c>
    </row>
    <row r="825" spans="1:5" x14ac:dyDescent="0.25">
      <c r="A825" s="19"/>
      <c r="B825" s="11"/>
      <c r="C825" s="11"/>
      <c r="D825" s="11">
        <v>29918195.454545457</v>
      </c>
      <c r="E825" s="11">
        <f>$E$19</f>
        <v>1</v>
      </c>
    </row>
    <row r="826" spans="1:5" x14ac:dyDescent="0.25">
      <c r="A826" s="19"/>
      <c r="B826" s="11"/>
      <c r="C826" s="11"/>
      <c r="D826" s="11">
        <v>29997160.454545457</v>
      </c>
      <c r="E826" s="11">
        <f>$E$19</f>
        <v>1</v>
      </c>
    </row>
    <row r="827" spans="1:5" x14ac:dyDescent="0.25">
      <c r="A827" s="19"/>
      <c r="B827" s="11"/>
      <c r="C827" s="11"/>
      <c r="D827" s="11">
        <v>29997160.454545457</v>
      </c>
      <c r="E827" s="11">
        <v>0</v>
      </c>
    </row>
    <row r="828" spans="1:5" x14ac:dyDescent="0.25">
      <c r="A828" s="19"/>
      <c r="B828" s="11"/>
      <c r="C828" s="11"/>
      <c r="D828" s="11">
        <v>30076125.454545457</v>
      </c>
      <c r="E828" s="11">
        <v>0</v>
      </c>
    </row>
    <row r="829" spans="1:5" x14ac:dyDescent="0.25">
      <c r="A829" s="19"/>
      <c r="B829" s="11"/>
      <c r="C829" s="11"/>
      <c r="D829" s="11">
        <v>30076125.454545457</v>
      </c>
      <c r="E829" s="11">
        <f>$E$19</f>
        <v>1</v>
      </c>
    </row>
    <row r="830" spans="1:5" x14ac:dyDescent="0.25">
      <c r="A830" s="19"/>
      <c r="B830" s="11"/>
      <c r="C830" s="11"/>
      <c r="D830" s="11">
        <v>30155090.454545457</v>
      </c>
      <c r="E830" s="11">
        <f>$E$19</f>
        <v>1</v>
      </c>
    </row>
    <row r="831" spans="1:5" x14ac:dyDescent="0.25">
      <c r="A831" s="19"/>
      <c r="B831" s="11"/>
      <c r="C831" s="11"/>
      <c r="D831" s="11">
        <v>30155090.454545457</v>
      </c>
      <c r="E831" s="11">
        <v>0</v>
      </c>
    </row>
    <row r="832" spans="1:5" x14ac:dyDescent="0.25">
      <c r="A832" s="19"/>
      <c r="B832" s="11"/>
      <c r="C832" s="11"/>
      <c r="D832" s="11">
        <v>30234055.454545457</v>
      </c>
      <c r="E832" s="11">
        <v>0</v>
      </c>
    </row>
    <row r="833" spans="1:5" x14ac:dyDescent="0.25">
      <c r="A833" s="19"/>
      <c r="B833" s="11"/>
      <c r="C833" s="11"/>
      <c r="D833" s="11">
        <v>30234055.454545457</v>
      </c>
      <c r="E833" s="11">
        <f>$E$19</f>
        <v>1</v>
      </c>
    </row>
    <row r="834" spans="1:5" x14ac:dyDescent="0.25">
      <c r="A834" s="19"/>
      <c r="B834" s="11"/>
      <c r="C834" s="11"/>
      <c r="D834" s="11">
        <v>30313020.454545457</v>
      </c>
      <c r="E834" s="11">
        <f>$E$19</f>
        <v>1</v>
      </c>
    </row>
    <row r="835" spans="1:5" x14ac:dyDescent="0.25">
      <c r="A835" s="19"/>
      <c r="B835" s="11"/>
      <c r="C835" s="11"/>
      <c r="D835" s="11">
        <v>30313020.454545457</v>
      </c>
      <c r="E835" s="11">
        <v>0</v>
      </c>
    </row>
    <row r="836" spans="1:5" x14ac:dyDescent="0.25">
      <c r="A836" s="19"/>
      <c r="B836" s="11"/>
      <c r="C836" s="11"/>
      <c r="D836" s="11">
        <v>30391985.454545457</v>
      </c>
      <c r="E836" s="11">
        <v>0</v>
      </c>
    </row>
    <row r="837" spans="1:5" x14ac:dyDescent="0.25">
      <c r="A837" s="19"/>
      <c r="B837" s="11"/>
      <c r="C837" s="11"/>
      <c r="D837" s="11">
        <v>30391985.454545457</v>
      </c>
      <c r="E837" s="11">
        <f>$E$19</f>
        <v>1</v>
      </c>
    </row>
    <row r="838" spans="1:5" x14ac:dyDescent="0.25">
      <c r="A838" s="19"/>
      <c r="B838" s="11"/>
      <c r="C838" s="11"/>
      <c r="D838" s="11">
        <v>30470950.454545457</v>
      </c>
      <c r="E838" s="11">
        <f>$E$19</f>
        <v>1</v>
      </c>
    </row>
    <row r="839" spans="1:5" x14ac:dyDescent="0.25">
      <c r="A839" s="19"/>
      <c r="B839" s="11"/>
      <c r="C839" s="11"/>
      <c r="D839" s="11">
        <v>30470950.454545457</v>
      </c>
      <c r="E839" s="11">
        <v>0</v>
      </c>
    </row>
    <row r="840" spans="1:5" x14ac:dyDescent="0.25">
      <c r="A840" s="19"/>
      <c r="B840" s="11"/>
      <c r="C840" s="11"/>
      <c r="D840" s="11">
        <v>30549915.454545457</v>
      </c>
      <c r="E840" s="11">
        <v>0</v>
      </c>
    </row>
    <row r="841" spans="1:5" x14ac:dyDescent="0.25">
      <c r="A841" s="19"/>
      <c r="B841" s="11"/>
      <c r="C841" s="11"/>
      <c r="D841" s="11">
        <v>30549915.454545457</v>
      </c>
      <c r="E841" s="11">
        <f>$E$19</f>
        <v>1</v>
      </c>
    </row>
    <row r="842" spans="1:5" x14ac:dyDescent="0.25">
      <c r="A842" s="19"/>
      <c r="B842" s="11"/>
      <c r="C842" s="11"/>
      <c r="D842" s="11">
        <v>30628880.454545457</v>
      </c>
      <c r="E842" s="11">
        <f>$E$19</f>
        <v>1</v>
      </c>
    </row>
    <row r="843" spans="1:5" x14ac:dyDescent="0.25">
      <c r="A843" s="19"/>
      <c r="B843" s="11"/>
      <c r="C843" s="11"/>
      <c r="D843" s="11">
        <v>30628880.454545457</v>
      </c>
      <c r="E843" s="11">
        <v>0</v>
      </c>
    </row>
    <row r="844" spans="1:5" x14ac:dyDescent="0.25">
      <c r="A844" s="19"/>
      <c r="B844" s="11"/>
      <c r="C844" s="11"/>
      <c r="D844" s="11">
        <v>30707845.454545457</v>
      </c>
      <c r="E844" s="11">
        <v>0</v>
      </c>
    </row>
    <row r="845" spans="1:5" x14ac:dyDescent="0.25">
      <c r="A845" s="19"/>
      <c r="B845" s="11"/>
      <c r="C845" s="11"/>
      <c r="D845" s="11">
        <v>30707845.454545457</v>
      </c>
      <c r="E845" s="11">
        <f>$E$19</f>
        <v>1</v>
      </c>
    </row>
    <row r="846" spans="1:5" x14ac:dyDescent="0.25">
      <c r="A846" s="19"/>
      <c r="B846" s="11"/>
      <c r="C846" s="11"/>
      <c r="D846" s="11">
        <v>30786810.454545457</v>
      </c>
      <c r="E846" s="11">
        <f>$E$19</f>
        <v>1</v>
      </c>
    </row>
    <row r="847" spans="1:5" x14ac:dyDescent="0.25">
      <c r="A847" s="19"/>
      <c r="B847" s="11"/>
      <c r="C847" s="11"/>
      <c r="D847" s="11">
        <v>30786810.454545457</v>
      </c>
      <c r="E847" s="11">
        <v>0</v>
      </c>
    </row>
    <row r="848" spans="1:5" x14ac:dyDescent="0.25">
      <c r="A848" s="19"/>
      <c r="B848" s="11"/>
      <c r="C848" s="11"/>
      <c r="D848" s="11">
        <v>30865775.454545457</v>
      </c>
      <c r="E848" s="11">
        <v>0</v>
      </c>
    </row>
    <row r="849" spans="1:5" x14ac:dyDescent="0.25">
      <c r="A849" s="19"/>
      <c r="B849" s="11"/>
      <c r="C849" s="11"/>
      <c r="D849" s="11">
        <v>30865775.454545457</v>
      </c>
      <c r="E849" s="11">
        <f>$E$19</f>
        <v>1</v>
      </c>
    </row>
    <row r="850" spans="1:5" x14ac:dyDescent="0.25">
      <c r="A850" s="19"/>
      <c r="B850" s="11"/>
      <c r="C850" s="11"/>
      <c r="D850" s="11">
        <v>30944740.454545457</v>
      </c>
      <c r="E850" s="11">
        <f>$E$19</f>
        <v>1</v>
      </c>
    </row>
    <row r="851" spans="1:5" x14ac:dyDescent="0.25">
      <c r="A851" s="19"/>
      <c r="B851" s="11"/>
      <c r="C851" s="11"/>
      <c r="D851" s="11">
        <v>30944740.454545457</v>
      </c>
      <c r="E851" s="11">
        <v>0</v>
      </c>
    </row>
    <row r="852" spans="1:5" x14ac:dyDescent="0.25">
      <c r="A852" s="19"/>
      <c r="B852" s="11"/>
      <c r="C852" s="11"/>
      <c r="D852" s="11">
        <v>31023705.454545457</v>
      </c>
      <c r="E852" s="11">
        <v>0</v>
      </c>
    </row>
    <row r="853" spans="1:5" x14ac:dyDescent="0.25">
      <c r="A853" s="19"/>
      <c r="B853" s="11"/>
      <c r="C853" s="11"/>
      <c r="D853" s="11">
        <v>31023705.454545457</v>
      </c>
      <c r="E853" s="11">
        <f>$E$19</f>
        <v>1</v>
      </c>
    </row>
    <row r="854" spans="1:5" x14ac:dyDescent="0.25">
      <c r="A854" s="19"/>
      <c r="B854" s="11"/>
      <c r="C854" s="11"/>
      <c r="D854" s="11">
        <v>31102670.454545457</v>
      </c>
      <c r="E854" s="11">
        <f>$E$19</f>
        <v>1</v>
      </c>
    </row>
    <row r="855" spans="1:5" x14ac:dyDescent="0.25">
      <c r="A855" s="19"/>
      <c r="B855" s="11"/>
      <c r="C855" s="11"/>
      <c r="D855" s="11">
        <v>31102670.454545457</v>
      </c>
      <c r="E855" s="11">
        <v>0</v>
      </c>
    </row>
    <row r="856" spans="1:5" x14ac:dyDescent="0.25">
      <c r="A856" s="19"/>
      <c r="B856" s="11"/>
      <c r="C856" s="11"/>
      <c r="D856" s="11">
        <v>31181635.454545457</v>
      </c>
      <c r="E856" s="11">
        <v>0</v>
      </c>
    </row>
    <row r="857" spans="1:5" x14ac:dyDescent="0.25">
      <c r="A857" s="19"/>
      <c r="B857" s="11"/>
      <c r="C857" s="11"/>
      <c r="D857" s="11">
        <v>31181635.454545457</v>
      </c>
      <c r="E857" s="11">
        <f>$E$19</f>
        <v>1</v>
      </c>
    </row>
    <row r="858" spans="1:5" x14ac:dyDescent="0.25">
      <c r="A858" s="19"/>
      <c r="B858" s="11"/>
      <c r="C858" s="11"/>
      <c r="D858" s="11">
        <v>31260600.454545457</v>
      </c>
      <c r="E858" s="11">
        <f>$E$19</f>
        <v>1</v>
      </c>
    </row>
    <row r="859" spans="1:5" x14ac:dyDescent="0.25">
      <c r="A859" s="19"/>
      <c r="B859" s="11"/>
      <c r="C859" s="11"/>
      <c r="D859" s="11">
        <v>31260600.454545457</v>
      </c>
      <c r="E859" s="11">
        <v>0</v>
      </c>
    </row>
    <row r="860" spans="1:5" x14ac:dyDescent="0.25">
      <c r="A860" s="19"/>
      <c r="B860" s="11"/>
      <c r="C860" s="11"/>
      <c r="D860" s="11">
        <v>31339565.454545457</v>
      </c>
      <c r="E860" s="11">
        <v>0</v>
      </c>
    </row>
    <row r="861" spans="1:5" x14ac:dyDescent="0.25">
      <c r="A861" s="19"/>
      <c r="B861" s="11"/>
      <c r="C861" s="11"/>
      <c r="D861" s="11">
        <v>31339565.454545457</v>
      </c>
      <c r="E861" s="11">
        <f>$E$19</f>
        <v>1</v>
      </c>
    </row>
    <row r="862" spans="1:5" x14ac:dyDescent="0.25">
      <c r="A862" s="19"/>
      <c r="B862" s="11"/>
      <c r="C862" s="11"/>
      <c r="D862" s="11">
        <v>31418530.454545457</v>
      </c>
      <c r="E862" s="11">
        <f>$E$19</f>
        <v>1</v>
      </c>
    </row>
    <row r="863" spans="1:5" x14ac:dyDescent="0.25">
      <c r="A863" s="19"/>
      <c r="B863" s="11"/>
      <c r="C863" s="11"/>
      <c r="D863" s="11">
        <v>31418530.454545457</v>
      </c>
      <c r="E863" s="11">
        <v>0</v>
      </c>
    </row>
    <row r="864" spans="1:5" x14ac:dyDescent="0.25">
      <c r="A864" s="19"/>
      <c r="B864" s="11"/>
      <c r="C864" s="11"/>
      <c r="D864" s="11">
        <v>31497495.454545457</v>
      </c>
      <c r="E864" s="11">
        <v>0</v>
      </c>
    </row>
    <row r="865" spans="1:5" x14ac:dyDescent="0.25">
      <c r="A865" s="19"/>
      <c r="B865" s="11"/>
      <c r="C865" s="11"/>
      <c r="D865" s="11">
        <v>31497495.454545457</v>
      </c>
      <c r="E865" s="11">
        <f>$E$19</f>
        <v>1</v>
      </c>
    </row>
    <row r="866" spans="1:5" x14ac:dyDescent="0.25">
      <c r="A866" s="19"/>
      <c r="B866" s="11"/>
      <c r="C866" s="11"/>
      <c r="D866" s="11">
        <v>31576460.454545457</v>
      </c>
      <c r="E866" s="11">
        <f>$E$19</f>
        <v>1</v>
      </c>
    </row>
    <row r="867" spans="1:5" x14ac:dyDescent="0.25">
      <c r="A867" s="19"/>
      <c r="B867" s="11"/>
      <c r="C867" s="11"/>
      <c r="D867" s="11">
        <v>31576460.454545457</v>
      </c>
      <c r="E867" s="11">
        <v>0</v>
      </c>
    </row>
    <row r="868" spans="1:5" x14ac:dyDescent="0.25">
      <c r="A868" s="19"/>
      <c r="B868" s="11"/>
      <c r="C868" s="11"/>
      <c r="D868" s="11">
        <v>31655425.454545457</v>
      </c>
      <c r="E868" s="11">
        <v>0</v>
      </c>
    </row>
    <row r="869" spans="1:5" x14ac:dyDescent="0.25">
      <c r="A869" s="19"/>
      <c r="B869" s="11"/>
      <c r="C869" s="11"/>
      <c r="D869" s="11">
        <v>31655425.454545457</v>
      </c>
      <c r="E869" s="11">
        <f>$E$19</f>
        <v>1</v>
      </c>
    </row>
    <row r="870" spans="1:5" x14ac:dyDescent="0.25">
      <c r="A870" s="19"/>
      <c r="B870" s="11"/>
      <c r="C870" s="11"/>
      <c r="D870" s="11">
        <v>31734390.454545457</v>
      </c>
      <c r="E870" s="11">
        <f>$E$19</f>
        <v>1</v>
      </c>
    </row>
    <row r="871" spans="1:5" x14ac:dyDescent="0.25">
      <c r="A871" s="19"/>
      <c r="B871" s="11"/>
      <c r="C871" s="11"/>
      <c r="D871" s="11">
        <v>31734390.454545457</v>
      </c>
      <c r="E871" s="11">
        <v>0</v>
      </c>
    </row>
    <row r="872" spans="1:5" x14ac:dyDescent="0.25">
      <c r="A872" s="19"/>
      <c r="B872" s="11"/>
      <c r="C872" s="11"/>
      <c r="D872" s="11">
        <v>31813355.454545457</v>
      </c>
      <c r="E872" s="11">
        <v>0</v>
      </c>
    </row>
    <row r="873" spans="1:5" x14ac:dyDescent="0.25">
      <c r="A873" s="19"/>
      <c r="B873" s="11"/>
      <c r="C873" s="11"/>
      <c r="D873" s="11">
        <v>31813355.454545457</v>
      </c>
      <c r="E873" s="11">
        <f>$E$19</f>
        <v>1</v>
      </c>
    </row>
    <row r="874" spans="1:5" x14ac:dyDescent="0.25">
      <c r="A874" s="19"/>
      <c r="B874" s="11"/>
      <c r="C874" s="11"/>
      <c r="D874" s="11">
        <v>31892320.454545457</v>
      </c>
      <c r="E874" s="11">
        <f>$E$19</f>
        <v>1</v>
      </c>
    </row>
    <row r="875" spans="1:5" x14ac:dyDescent="0.25">
      <c r="A875" s="19"/>
      <c r="B875" s="11"/>
      <c r="C875" s="11"/>
      <c r="D875" s="11">
        <v>31892320.454545457</v>
      </c>
      <c r="E875" s="11">
        <v>0</v>
      </c>
    </row>
    <row r="876" spans="1:5" x14ac:dyDescent="0.25">
      <c r="A876" s="19"/>
      <c r="B876" s="11"/>
      <c r="C876" s="11"/>
      <c r="D876" s="11">
        <v>31971285.454545457</v>
      </c>
      <c r="E876" s="11">
        <v>0</v>
      </c>
    </row>
    <row r="877" spans="1:5" x14ac:dyDescent="0.25">
      <c r="A877" s="19"/>
      <c r="B877" s="11"/>
      <c r="C877" s="11"/>
      <c r="D877" s="11">
        <v>31971285.454545457</v>
      </c>
      <c r="E877" s="11">
        <f>$E$19</f>
        <v>1</v>
      </c>
    </row>
    <row r="878" spans="1:5" x14ac:dyDescent="0.25">
      <c r="A878" s="19"/>
      <c r="B878" s="11"/>
      <c r="C878" s="11"/>
      <c r="D878" s="11">
        <v>32000000</v>
      </c>
      <c r="E878" s="11">
        <f>$E$19</f>
        <v>1</v>
      </c>
    </row>
    <row r="879" spans="1:5" x14ac:dyDescent="0.25">
      <c r="A879" s="19"/>
      <c r="B879" s="11"/>
      <c r="C879" s="11"/>
      <c r="D879" s="11">
        <v>32000000</v>
      </c>
      <c r="E879" s="11">
        <v>0</v>
      </c>
    </row>
    <row r="880" spans="1:5" x14ac:dyDescent="0.25">
      <c r="A880" s="19"/>
      <c r="B880" s="11"/>
      <c r="C880" s="11"/>
      <c r="D880" s="11"/>
      <c r="E880" s="11"/>
    </row>
    <row r="881" spans="1:5" x14ac:dyDescent="0.25">
      <c r="A881" s="19"/>
      <c r="B881" s="11"/>
      <c r="C881" s="11"/>
      <c r="D881" s="11"/>
      <c r="E881" s="11"/>
    </row>
    <row r="882" spans="1:5" x14ac:dyDescent="0.25">
      <c r="A882" s="19"/>
      <c r="B882" s="11"/>
      <c r="C882" s="11"/>
      <c r="D882" s="11"/>
      <c r="E882" s="11"/>
    </row>
    <row r="883" spans="1:5" x14ac:dyDescent="0.25">
      <c r="A883" s="19"/>
      <c r="B883" s="11"/>
      <c r="C883" s="11"/>
      <c r="D883" s="11"/>
      <c r="E883" s="11"/>
    </row>
    <row r="884" spans="1:5" x14ac:dyDescent="0.25">
      <c r="A884" s="19"/>
      <c r="B884" s="11"/>
      <c r="C884" s="11"/>
      <c r="D884" s="11"/>
      <c r="E884" s="11"/>
    </row>
    <row r="885" spans="1:5" x14ac:dyDescent="0.25">
      <c r="A885" s="19"/>
      <c r="B885" s="11"/>
      <c r="C885" s="11"/>
      <c r="D885" s="11"/>
      <c r="E885" s="11"/>
    </row>
    <row r="886" spans="1:5" x14ac:dyDescent="0.25">
      <c r="A886" s="19"/>
      <c r="B886" s="11"/>
      <c r="C886" s="11"/>
      <c r="D886" s="11"/>
      <c r="E886" s="11"/>
    </row>
    <row r="887" spans="1:5" x14ac:dyDescent="0.25">
      <c r="A887" s="19"/>
      <c r="B887" s="11"/>
      <c r="C887" s="11"/>
      <c r="D887" s="11"/>
      <c r="E887" s="11"/>
    </row>
    <row r="888" spans="1:5" x14ac:dyDescent="0.25">
      <c r="A888" s="19"/>
      <c r="B888" s="11"/>
      <c r="C888" s="11"/>
      <c r="D888" s="11"/>
      <c r="E888" s="11"/>
    </row>
    <row r="889" spans="1:5" x14ac:dyDescent="0.25">
      <c r="A889" s="19"/>
      <c r="B889" s="11"/>
      <c r="C889" s="11"/>
      <c r="D889" s="11"/>
      <c r="E889" s="11"/>
    </row>
    <row r="890" spans="1:5" x14ac:dyDescent="0.25">
      <c r="A890" s="19"/>
      <c r="B890" s="11"/>
      <c r="C890" s="11"/>
      <c r="D890" s="11"/>
      <c r="E890" s="11"/>
    </row>
    <row r="891" spans="1:5" x14ac:dyDescent="0.25">
      <c r="A891" s="19"/>
      <c r="B891" s="11"/>
      <c r="C891" s="11"/>
      <c r="D891" s="11"/>
      <c r="E891" s="11"/>
    </row>
    <row r="892" spans="1:5" x14ac:dyDescent="0.25">
      <c r="A892" s="19"/>
      <c r="B892" s="11"/>
      <c r="C892" s="11"/>
      <c r="D892" s="11"/>
      <c r="E892" s="11"/>
    </row>
    <row r="893" spans="1:5" x14ac:dyDescent="0.25">
      <c r="A893" s="19"/>
      <c r="B893" s="11"/>
      <c r="C893" s="11"/>
      <c r="D893" s="11"/>
      <c r="E893" s="11"/>
    </row>
    <row r="894" spans="1:5" x14ac:dyDescent="0.25">
      <c r="A894" s="19"/>
      <c r="B894" s="11"/>
      <c r="C894" s="11"/>
      <c r="D894" s="11"/>
      <c r="E894" s="11"/>
    </row>
    <row r="895" spans="1:5" x14ac:dyDescent="0.25">
      <c r="A895" s="19"/>
      <c r="B895" s="11"/>
      <c r="C895" s="11"/>
      <c r="D895" s="11"/>
      <c r="E895" s="11"/>
    </row>
    <row r="896" spans="1:5" x14ac:dyDescent="0.25">
      <c r="A896" s="19"/>
      <c r="B896" s="11"/>
      <c r="C896" s="11"/>
      <c r="D896" s="11"/>
      <c r="E896" s="11"/>
    </row>
    <row r="897" spans="1:5" x14ac:dyDescent="0.25">
      <c r="A897" s="19"/>
      <c r="B897" s="11"/>
      <c r="C897" s="11"/>
      <c r="D897" s="11"/>
      <c r="E897" s="11"/>
    </row>
    <row r="898" spans="1:5" x14ac:dyDescent="0.25">
      <c r="A898" s="19"/>
      <c r="B898" s="11"/>
      <c r="C898" s="11"/>
      <c r="D898" s="11"/>
      <c r="E898" s="11"/>
    </row>
    <row r="899" spans="1:5" x14ac:dyDescent="0.25">
      <c r="A899" s="19"/>
      <c r="B899" s="11"/>
      <c r="C899" s="11"/>
      <c r="D899" s="11"/>
      <c r="E899" s="11"/>
    </row>
    <row r="900" spans="1:5" x14ac:dyDescent="0.25">
      <c r="A900" s="19"/>
      <c r="B900" s="11"/>
      <c r="C900" s="11"/>
      <c r="D900" s="11"/>
      <c r="E900" s="11"/>
    </row>
    <row r="901" spans="1:5" x14ac:dyDescent="0.25">
      <c r="A901" s="19"/>
      <c r="B901" s="11"/>
      <c r="C901" s="11"/>
      <c r="D901" s="11"/>
      <c r="E901" s="11"/>
    </row>
    <row r="902" spans="1:5" x14ac:dyDescent="0.25">
      <c r="A902" s="19"/>
      <c r="B902" s="11"/>
      <c r="C902" s="11"/>
      <c r="D902" s="11"/>
      <c r="E902" s="11"/>
    </row>
    <row r="903" spans="1:5" x14ac:dyDescent="0.25">
      <c r="A903" s="19"/>
      <c r="B903" s="11"/>
      <c r="C903" s="11"/>
      <c r="D903" s="11"/>
      <c r="E903" s="11"/>
    </row>
    <row r="904" spans="1:5" x14ac:dyDescent="0.25">
      <c r="A904" s="19"/>
      <c r="B904" s="11"/>
      <c r="C904" s="11"/>
      <c r="D904" s="11"/>
      <c r="E904" s="11"/>
    </row>
    <row r="905" spans="1:5" x14ac:dyDescent="0.25">
      <c r="A905" s="19"/>
      <c r="B905" s="11"/>
      <c r="C905" s="11"/>
      <c r="D905" s="11"/>
      <c r="E905" s="11"/>
    </row>
    <row r="906" spans="1:5" x14ac:dyDescent="0.25">
      <c r="A906" s="19"/>
      <c r="B906" s="11"/>
      <c r="C906" s="11"/>
      <c r="D906" s="11"/>
      <c r="E906" s="11"/>
    </row>
    <row r="907" spans="1:5" x14ac:dyDescent="0.25">
      <c r="A907" s="19"/>
      <c r="B907" s="11"/>
      <c r="C907" s="11"/>
      <c r="D907" s="11"/>
      <c r="E907" s="11"/>
    </row>
    <row r="908" spans="1:5" x14ac:dyDescent="0.25">
      <c r="A908" s="19"/>
      <c r="B908" s="11"/>
      <c r="C908" s="11"/>
      <c r="D908" s="11"/>
      <c r="E908" s="11"/>
    </row>
    <row r="909" spans="1:5" x14ac:dyDescent="0.25">
      <c r="A909" s="19"/>
      <c r="B909" s="11"/>
      <c r="C909" s="11"/>
      <c r="D909" s="11"/>
      <c r="E909" s="11"/>
    </row>
    <row r="910" spans="1:5" x14ac:dyDescent="0.25">
      <c r="A910" s="19"/>
      <c r="B910" s="11"/>
      <c r="C910" s="11"/>
      <c r="D910" s="11"/>
      <c r="E910" s="11"/>
    </row>
    <row r="911" spans="1:5" x14ac:dyDescent="0.25">
      <c r="A911" s="19"/>
      <c r="B911" s="11"/>
      <c r="C911" s="11"/>
      <c r="D911" s="11"/>
      <c r="E911" s="11"/>
    </row>
    <row r="912" spans="1:5" x14ac:dyDescent="0.25">
      <c r="A912" s="19"/>
      <c r="B912" s="11"/>
      <c r="C912" s="11"/>
      <c r="D912" s="11"/>
      <c r="E912" s="11"/>
    </row>
    <row r="913" spans="1:5" x14ac:dyDescent="0.25">
      <c r="A913" s="19"/>
      <c r="B913" s="11"/>
      <c r="C913" s="11"/>
      <c r="D913" s="11"/>
      <c r="E913" s="11"/>
    </row>
    <row r="914" spans="1:5" x14ac:dyDescent="0.25">
      <c r="A914" s="19"/>
      <c r="B914" s="11"/>
      <c r="C914" s="11"/>
      <c r="D914" s="11"/>
      <c r="E914" s="11"/>
    </row>
    <row r="915" spans="1:5" x14ac:dyDescent="0.25">
      <c r="A915" s="19"/>
      <c r="B915" s="11"/>
      <c r="C915" s="11"/>
      <c r="D915" s="11"/>
      <c r="E915" s="11"/>
    </row>
    <row r="916" spans="1:5" x14ac:dyDescent="0.25">
      <c r="A916" s="19"/>
      <c r="B916" s="11"/>
      <c r="C916" s="11"/>
      <c r="D916" s="11"/>
      <c r="E916" s="11"/>
    </row>
    <row r="917" spans="1:5" x14ac:dyDescent="0.25">
      <c r="A917" s="19"/>
      <c r="B917" s="11"/>
      <c r="C917" s="11"/>
      <c r="D917" s="11"/>
      <c r="E917" s="11"/>
    </row>
    <row r="918" spans="1:5" x14ac:dyDescent="0.25">
      <c r="A918" s="19"/>
      <c r="B918" s="11"/>
      <c r="C918" s="11"/>
      <c r="D918" s="11"/>
      <c r="E918" s="11"/>
    </row>
    <row r="919" spans="1:5" x14ac:dyDescent="0.25">
      <c r="A919" s="19"/>
      <c r="B919" s="11"/>
      <c r="C919" s="11"/>
      <c r="D919" s="11"/>
      <c r="E919" s="11"/>
    </row>
    <row r="920" spans="1:5" x14ac:dyDescent="0.25">
      <c r="A920" s="19"/>
      <c r="B920" s="11"/>
      <c r="C920" s="11"/>
      <c r="D920" s="11"/>
      <c r="E920" s="11"/>
    </row>
    <row r="921" spans="1:5" x14ac:dyDescent="0.25">
      <c r="A921" s="19"/>
      <c r="B921" s="11"/>
      <c r="C921" s="11"/>
      <c r="D921" s="11"/>
      <c r="E921" s="11"/>
    </row>
    <row r="922" spans="1:5" x14ac:dyDescent="0.25">
      <c r="A922" s="19"/>
      <c r="B922" s="11"/>
      <c r="C922" s="11"/>
      <c r="D922" s="11"/>
      <c r="E922" s="11"/>
    </row>
    <row r="923" spans="1:5" x14ac:dyDescent="0.25">
      <c r="A923" s="19"/>
      <c r="B923" s="11"/>
      <c r="C923" s="11"/>
      <c r="D923" s="11"/>
      <c r="E923" s="11"/>
    </row>
    <row r="924" spans="1:5" x14ac:dyDescent="0.25">
      <c r="A924" s="19"/>
      <c r="B924" s="11"/>
      <c r="C924" s="11"/>
      <c r="D924" s="11"/>
      <c r="E924" s="11"/>
    </row>
    <row r="925" spans="1:5" x14ac:dyDescent="0.25">
      <c r="A925" s="19"/>
      <c r="B925" s="11"/>
      <c r="C925" s="11"/>
      <c r="D925" s="11"/>
      <c r="E925" s="11"/>
    </row>
    <row r="926" spans="1:5" x14ac:dyDescent="0.25">
      <c r="A926" s="19"/>
      <c r="B926" s="11"/>
      <c r="C926" s="11"/>
      <c r="D926" s="11"/>
      <c r="E926" s="11"/>
    </row>
    <row r="927" spans="1:5" x14ac:dyDescent="0.25">
      <c r="A927" s="19"/>
      <c r="B927" s="11"/>
      <c r="C927" s="11"/>
      <c r="D927" s="11"/>
      <c r="E927" s="11"/>
    </row>
    <row r="928" spans="1:5" x14ac:dyDescent="0.25">
      <c r="A928" s="19"/>
      <c r="B928" s="11"/>
      <c r="C928" s="11"/>
      <c r="D928" s="11"/>
      <c r="E928" s="11"/>
    </row>
    <row r="929" spans="1:5" x14ac:dyDescent="0.25">
      <c r="A929" s="19"/>
      <c r="B929" s="11"/>
      <c r="C929" s="11"/>
      <c r="D929" s="11"/>
      <c r="E929" s="11"/>
    </row>
    <row r="930" spans="1:5" x14ac:dyDescent="0.25">
      <c r="A930" s="19"/>
      <c r="B930" s="11"/>
      <c r="C930" s="11"/>
      <c r="D930" s="11"/>
      <c r="E930" s="11"/>
    </row>
    <row r="931" spans="1:5" x14ac:dyDescent="0.25">
      <c r="A931" s="19"/>
      <c r="B931" s="11"/>
      <c r="C931" s="11"/>
      <c r="D931" s="11"/>
      <c r="E931" s="11"/>
    </row>
    <row r="932" spans="1:5" x14ac:dyDescent="0.25">
      <c r="A932" s="19"/>
      <c r="B932" s="11"/>
      <c r="C932" s="11"/>
      <c r="D932" s="11"/>
      <c r="E932" s="11"/>
    </row>
    <row r="933" spans="1:5" x14ac:dyDescent="0.25">
      <c r="A933" s="19"/>
      <c r="B933" s="11"/>
      <c r="C933" s="11"/>
      <c r="D933" s="11"/>
      <c r="E933" s="11"/>
    </row>
    <row r="934" spans="1:5" x14ac:dyDescent="0.25">
      <c r="A934" s="19"/>
      <c r="B934" s="11"/>
      <c r="C934" s="11"/>
      <c r="D934" s="11"/>
      <c r="E934" s="11"/>
    </row>
    <row r="935" spans="1:5" x14ac:dyDescent="0.25">
      <c r="A935" s="19"/>
      <c r="B935" s="11"/>
      <c r="C935" s="11"/>
      <c r="D935" s="11"/>
      <c r="E935" s="11"/>
    </row>
    <row r="936" spans="1:5" x14ac:dyDescent="0.25">
      <c r="A936" s="19"/>
      <c r="B936" s="11"/>
      <c r="C936" s="11"/>
      <c r="D936" s="11"/>
      <c r="E936" s="11"/>
    </row>
    <row r="937" spans="1:5" x14ac:dyDescent="0.25">
      <c r="A937" s="19"/>
      <c r="B937" s="11"/>
      <c r="C937" s="11"/>
      <c r="D937" s="11"/>
      <c r="E937" s="11"/>
    </row>
    <row r="938" spans="1:5" x14ac:dyDescent="0.25">
      <c r="A938" s="19"/>
      <c r="B938" s="11"/>
      <c r="C938" s="11"/>
      <c r="D938" s="11"/>
      <c r="E938" s="11"/>
    </row>
    <row r="939" spans="1:5" x14ac:dyDescent="0.25">
      <c r="A939" s="19"/>
      <c r="B939" s="11"/>
      <c r="C939" s="11"/>
      <c r="D939" s="11"/>
      <c r="E939" s="11"/>
    </row>
    <row r="940" spans="1:5" x14ac:dyDescent="0.25">
      <c r="A940" s="19"/>
      <c r="B940" s="11"/>
      <c r="C940" s="11"/>
      <c r="D940" s="11"/>
      <c r="E940" s="11"/>
    </row>
    <row r="941" spans="1:5" x14ac:dyDescent="0.25">
      <c r="A941" s="19"/>
      <c r="B941" s="11"/>
      <c r="C941" s="11"/>
      <c r="D941" s="11"/>
      <c r="E941" s="11"/>
    </row>
    <row r="942" spans="1:5" x14ac:dyDescent="0.25">
      <c r="A942" s="19"/>
      <c r="B942" s="11"/>
      <c r="C942" s="11"/>
      <c r="D942" s="11"/>
      <c r="E942" s="11"/>
    </row>
    <row r="943" spans="1:5" x14ac:dyDescent="0.25">
      <c r="A943" s="19"/>
      <c r="B943" s="11"/>
      <c r="C943" s="11"/>
      <c r="D943" s="11"/>
      <c r="E943" s="11"/>
    </row>
    <row r="944" spans="1:5" x14ac:dyDescent="0.25">
      <c r="A944" s="19"/>
      <c r="B944" s="11"/>
      <c r="C944" s="11"/>
      <c r="D944" s="11"/>
      <c r="E944" s="11"/>
    </row>
    <row r="945" spans="1:5" x14ac:dyDescent="0.25">
      <c r="A945" s="19"/>
      <c r="B945" s="11"/>
      <c r="C945" s="11"/>
      <c r="D945" s="11"/>
      <c r="E945" s="11"/>
    </row>
    <row r="946" spans="1:5" x14ac:dyDescent="0.25">
      <c r="A946" s="19"/>
      <c r="B946" s="11"/>
      <c r="C946" s="11"/>
      <c r="D946" s="11"/>
      <c r="E946" s="11"/>
    </row>
    <row r="947" spans="1:5" x14ac:dyDescent="0.25">
      <c r="A947" s="19"/>
      <c r="B947" s="11"/>
      <c r="C947" s="11"/>
      <c r="D947" s="11"/>
      <c r="E947" s="11"/>
    </row>
    <row r="948" spans="1:5" x14ac:dyDescent="0.25">
      <c r="A948" s="19"/>
      <c r="B948" s="11"/>
      <c r="C948" s="11"/>
      <c r="D948" s="11"/>
      <c r="E948" s="11"/>
    </row>
    <row r="949" spans="1:5" x14ac:dyDescent="0.25">
      <c r="A949" s="19"/>
      <c r="B949" s="11"/>
      <c r="C949" s="11"/>
      <c r="D949" s="11"/>
      <c r="E949" s="11"/>
    </row>
    <row r="950" spans="1:5" x14ac:dyDescent="0.25">
      <c r="A950" s="19"/>
      <c r="B950" s="11"/>
      <c r="C950" s="11"/>
      <c r="D950" s="11"/>
      <c r="E950" s="11"/>
    </row>
    <row r="951" spans="1:5" x14ac:dyDescent="0.25">
      <c r="A951" s="19"/>
      <c r="B951" s="11"/>
      <c r="C951" s="11"/>
      <c r="D951" s="11"/>
      <c r="E951" s="11"/>
    </row>
    <row r="952" spans="1:5" x14ac:dyDescent="0.25">
      <c r="A952" s="19"/>
      <c r="B952" s="11"/>
      <c r="C952" s="11"/>
      <c r="D952" s="11"/>
      <c r="E952" s="11"/>
    </row>
    <row r="953" spans="1:5" x14ac:dyDescent="0.25">
      <c r="A953" s="19"/>
      <c r="B953" s="11"/>
      <c r="C953" s="11"/>
      <c r="D953" s="11"/>
      <c r="E953" s="11"/>
    </row>
    <row r="954" spans="1:5" x14ac:dyDescent="0.25">
      <c r="A954" s="19"/>
      <c r="B954" s="11"/>
      <c r="C954" s="11"/>
      <c r="D954" s="11"/>
      <c r="E954" s="11"/>
    </row>
    <row r="955" spans="1:5" x14ac:dyDescent="0.25">
      <c r="A955" s="19"/>
      <c r="B955" s="11"/>
      <c r="C955" s="11"/>
      <c r="D955" s="11"/>
      <c r="E955" s="11"/>
    </row>
    <row r="956" spans="1:5" x14ac:dyDescent="0.25">
      <c r="A956" s="19"/>
      <c r="B956" s="11"/>
      <c r="C956" s="11"/>
      <c r="D956" s="11"/>
      <c r="E956" s="11"/>
    </row>
    <row r="957" spans="1:5" x14ac:dyDescent="0.25">
      <c r="A957" s="19"/>
      <c r="B957" s="11"/>
      <c r="C957" s="11"/>
      <c r="D957" s="11"/>
      <c r="E957" s="11"/>
    </row>
    <row r="958" spans="1:5" x14ac:dyDescent="0.25">
      <c r="A958" s="19"/>
      <c r="B958" s="11"/>
      <c r="C958" s="11"/>
      <c r="D958" s="11"/>
      <c r="E958" s="11"/>
    </row>
    <row r="959" spans="1:5" x14ac:dyDescent="0.25">
      <c r="A959" s="19"/>
      <c r="B959" s="11"/>
      <c r="C959" s="11"/>
      <c r="D959" s="11"/>
      <c r="E959" s="11"/>
    </row>
    <row r="960" spans="1:5" x14ac:dyDescent="0.25">
      <c r="A960" s="19"/>
      <c r="B960" s="11"/>
      <c r="C960" s="11"/>
      <c r="D960" s="11"/>
      <c r="E960" s="11"/>
    </row>
    <row r="961" spans="1:5" x14ac:dyDescent="0.25">
      <c r="A961" s="19"/>
      <c r="B961" s="11"/>
      <c r="C961" s="11"/>
      <c r="D961" s="11"/>
      <c r="E961" s="11"/>
    </row>
    <row r="962" spans="1:5" x14ac:dyDescent="0.25">
      <c r="A962" s="19"/>
      <c r="B962" s="11"/>
      <c r="C962" s="11"/>
      <c r="D962" s="11"/>
      <c r="E962" s="11"/>
    </row>
    <row r="963" spans="1:5" x14ac:dyDescent="0.25">
      <c r="A963" s="19"/>
      <c r="B963" s="11"/>
      <c r="C963" s="11"/>
      <c r="D963" s="11"/>
      <c r="E963" s="11"/>
    </row>
    <row r="964" spans="1:5" x14ac:dyDescent="0.25">
      <c r="A964" s="19"/>
      <c r="B964" s="11"/>
      <c r="C964" s="11"/>
      <c r="D964" s="11"/>
      <c r="E964" s="11"/>
    </row>
    <row r="965" spans="1:5" x14ac:dyDescent="0.25">
      <c r="A965" s="19"/>
      <c r="B965" s="11"/>
      <c r="C965" s="11"/>
      <c r="D965" s="11"/>
      <c r="E965" s="11"/>
    </row>
    <row r="966" spans="1:5" x14ac:dyDescent="0.25">
      <c r="A966" s="19"/>
      <c r="B966" s="11"/>
      <c r="C966" s="11"/>
      <c r="D966" s="11"/>
      <c r="E966" s="11"/>
    </row>
    <row r="967" spans="1:5" x14ac:dyDescent="0.25">
      <c r="A967" s="19"/>
      <c r="B967" s="11"/>
      <c r="C967" s="11"/>
      <c r="D967" s="11"/>
      <c r="E967" s="11"/>
    </row>
    <row r="968" spans="1:5" x14ac:dyDescent="0.25">
      <c r="A968" s="19"/>
      <c r="B968" s="11"/>
      <c r="C968" s="11"/>
      <c r="D968" s="11"/>
      <c r="E968" s="11"/>
    </row>
    <row r="969" spans="1:5" x14ac:dyDescent="0.25">
      <c r="A969" s="19"/>
      <c r="B969" s="11"/>
      <c r="C969" s="11"/>
      <c r="D969" s="11"/>
      <c r="E969" s="11"/>
    </row>
    <row r="970" spans="1:5" x14ac:dyDescent="0.25">
      <c r="A970" s="19"/>
      <c r="B970" s="11"/>
      <c r="C970" s="11"/>
      <c r="D970" s="11"/>
      <c r="E970" s="11"/>
    </row>
    <row r="971" spans="1:5" x14ac:dyDescent="0.25">
      <c r="A971" s="19"/>
      <c r="B971" s="11"/>
      <c r="C971" s="11"/>
      <c r="D971" s="11"/>
      <c r="E971" s="11"/>
    </row>
    <row r="972" spans="1:5" x14ac:dyDescent="0.25">
      <c r="A972" s="19"/>
      <c r="B972" s="11"/>
      <c r="C972" s="11"/>
      <c r="D972" s="11"/>
      <c r="E972" s="11"/>
    </row>
    <row r="973" spans="1:5" x14ac:dyDescent="0.25">
      <c r="A973" s="19"/>
      <c r="B973" s="11"/>
      <c r="C973" s="11"/>
      <c r="D973" s="11"/>
      <c r="E973" s="11"/>
    </row>
    <row r="974" spans="1:5" x14ac:dyDescent="0.25">
      <c r="A974" s="19"/>
      <c r="B974" s="11"/>
      <c r="C974" s="11"/>
      <c r="D974" s="11"/>
      <c r="E974" s="11"/>
    </row>
    <row r="975" spans="1:5" x14ac:dyDescent="0.25">
      <c r="A975" s="19"/>
      <c r="B975" s="11"/>
      <c r="C975" s="11"/>
      <c r="D975" s="11"/>
      <c r="E975" s="11"/>
    </row>
    <row r="976" spans="1:5" x14ac:dyDescent="0.25">
      <c r="A976" s="19"/>
      <c r="B976" s="11"/>
      <c r="C976" s="11"/>
      <c r="D976" s="11"/>
      <c r="E976" s="11"/>
    </row>
    <row r="977" spans="1:5" x14ac:dyDescent="0.25">
      <c r="A977" s="19"/>
      <c r="B977" s="11"/>
      <c r="C977" s="11"/>
      <c r="D977" s="11"/>
      <c r="E977" s="11"/>
    </row>
    <row r="978" spans="1:5" x14ac:dyDescent="0.25">
      <c r="A978" s="19"/>
      <c r="B978" s="11"/>
      <c r="C978" s="11"/>
      <c r="D978" s="11"/>
      <c r="E978" s="11"/>
    </row>
    <row r="979" spans="1:5" x14ac:dyDescent="0.25">
      <c r="A979" s="19"/>
      <c r="B979" s="11"/>
      <c r="C979" s="11"/>
      <c r="D979" s="11"/>
      <c r="E979" s="11"/>
    </row>
    <row r="980" spans="1:5" x14ac:dyDescent="0.25">
      <c r="A980" s="19"/>
      <c r="B980" s="11"/>
      <c r="C980" s="11"/>
      <c r="D980" s="11"/>
      <c r="E980" s="11"/>
    </row>
    <row r="981" spans="1:5" x14ac:dyDescent="0.25">
      <c r="A981" s="19"/>
      <c r="B981" s="11"/>
      <c r="C981" s="11"/>
      <c r="D981" s="11"/>
      <c r="E981" s="11"/>
    </row>
    <row r="982" spans="1:5" x14ac:dyDescent="0.25">
      <c r="A982" s="19"/>
      <c r="B982" s="11"/>
      <c r="C982" s="11"/>
      <c r="D982" s="11"/>
      <c r="E982" s="11"/>
    </row>
    <row r="983" spans="1:5" x14ac:dyDescent="0.25">
      <c r="A983" s="19"/>
      <c r="B983" s="11"/>
      <c r="C983" s="11"/>
      <c r="D983" s="11"/>
      <c r="E983" s="11"/>
    </row>
    <row r="984" spans="1:5" x14ac:dyDescent="0.25">
      <c r="A984" s="19"/>
      <c r="B984" s="11"/>
      <c r="C984" s="11"/>
      <c r="D984" s="11"/>
      <c r="E984" s="11"/>
    </row>
    <row r="985" spans="1:5" x14ac:dyDescent="0.25">
      <c r="A985" s="19"/>
      <c r="B985" s="11"/>
      <c r="C985" s="11"/>
      <c r="D985" s="11"/>
      <c r="E985" s="11"/>
    </row>
    <row r="986" spans="1:5" x14ac:dyDescent="0.25">
      <c r="A986" s="19"/>
      <c r="B986" s="11"/>
      <c r="C986" s="11"/>
      <c r="D986" s="11"/>
      <c r="E986" s="11"/>
    </row>
    <row r="987" spans="1:5" x14ac:dyDescent="0.25">
      <c r="A987" s="19"/>
      <c r="B987" s="11"/>
      <c r="C987" s="11"/>
      <c r="D987" s="11"/>
      <c r="E987" s="11"/>
    </row>
    <row r="988" spans="1:5" x14ac:dyDescent="0.25">
      <c r="A988" s="19"/>
      <c r="B988" s="11"/>
      <c r="C988" s="11"/>
      <c r="D988" s="11"/>
      <c r="E988" s="11"/>
    </row>
    <row r="989" spans="1:5" x14ac:dyDescent="0.25">
      <c r="A989" s="19"/>
      <c r="B989" s="11"/>
      <c r="C989" s="11"/>
      <c r="D989" s="11"/>
      <c r="E989" s="11"/>
    </row>
    <row r="990" spans="1:5" x14ac:dyDescent="0.25">
      <c r="A990" s="19"/>
      <c r="B990" s="11"/>
      <c r="C990" s="11"/>
      <c r="D990" s="11"/>
      <c r="E990" s="11"/>
    </row>
    <row r="991" spans="1:5" x14ac:dyDescent="0.25">
      <c r="A991" s="19"/>
      <c r="B991" s="11"/>
      <c r="C991" s="11"/>
      <c r="D991" s="11"/>
      <c r="E991" s="11"/>
    </row>
    <row r="992" spans="1:5" x14ac:dyDescent="0.25">
      <c r="A992" s="19"/>
      <c r="B992" s="11"/>
      <c r="C992" s="11"/>
      <c r="D992" s="11"/>
      <c r="E992" s="11"/>
    </row>
    <row r="993" spans="1:5" x14ac:dyDescent="0.25">
      <c r="A993" s="19"/>
      <c r="B993" s="11"/>
      <c r="C993" s="11"/>
      <c r="D993" s="11"/>
      <c r="E993" s="11"/>
    </row>
    <row r="994" spans="1:5" x14ac:dyDescent="0.25">
      <c r="A994" s="19"/>
      <c r="B994" s="11"/>
      <c r="C994" s="11"/>
      <c r="D994" s="11"/>
      <c r="E994" s="11"/>
    </row>
    <row r="995" spans="1:5" x14ac:dyDescent="0.25">
      <c r="A995" s="19"/>
      <c r="B995" s="11"/>
      <c r="C995" s="11"/>
      <c r="D995" s="11"/>
      <c r="E995" s="11"/>
    </row>
    <row r="996" spans="1:5" x14ac:dyDescent="0.25">
      <c r="A996" s="19"/>
      <c r="B996" s="11"/>
      <c r="C996" s="11"/>
      <c r="D996" s="11"/>
      <c r="E996" s="11"/>
    </row>
    <row r="997" spans="1:5" x14ac:dyDescent="0.25">
      <c r="A997" s="19"/>
      <c r="B997" s="11"/>
      <c r="C997" s="11"/>
      <c r="D997" s="11"/>
      <c r="E997" s="11"/>
    </row>
    <row r="998" spans="1:5" x14ac:dyDescent="0.25">
      <c r="A998" s="19"/>
      <c r="B998" s="11"/>
      <c r="C998" s="11"/>
      <c r="D998" s="11"/>
      <c r="E998" s="11"/>
    </row>
    <row r="999" spans="1:5" x14ac:dyDescent="0.25">
      <c r="A999" s="19"/>
      <c r="B999" s="11"/>
      <c r="C999" s="11"/>
      <c r="D999" s="11"/>
      <c r="E999" s="11"/>
    </row>
    <row r="1000" spans="1:5" x14ac:dyDescent="0.25">
      <c r="A1000" s="19"/>
      <c r="B1000" s="11"/>
      <c r="C1000" s="11"/>
      <c r="D1000" s="11"/>
      <c r="E1000" s="11"/>
    </row>
    <row r="1001" spans="1:5" x14ac:dyDescent="0.25">
      <c r="A1001" s="19"/>
      <c r="B1001" s="11"/>
      <c r="C1001" s="11"/>
      <c r="D1001" s="11"/>
      <c r="E1001" s="11"/>
    </row>
    <row r="1002" spans="1:5" x14ac:dyDescent="0.25">
      <c r="A1002" s="19"/>
      <c r="B1002" s="11"/>
      <c r="C1002" s="11"/>
      <c r="D1002" s="11"/>
      <c r="E1002" s="11"/>
    </row>
    <row r="1003" spans="1:5" x14ac:dyDescent="0.25">
      <c r="A1003" s="19"/>
      <c r="B1003" s="11"/>
      <c r="C1003" s="11"/>
      <c r="D1003" s="11"/>
      <c r="E1003" s="11"/>
    </row>
    <row r="1004" spans="1:5" x14ac:dyDescent="0.25">
      <c r="A1004" s="19"/>
      <c r="B1004" s="11"/>
      <c r="C1004" s="11"/>
      <c r="D1004" s="11"/>
      <c r="E1004" s="11"/>
    </row>
    <row r="1005" spans="1:5" x14ac:dyDescent="0.25">
      <c r="A1005" s="19"/>
      <c r="B1005" s="11"/>
      <c r="C1005" s="11"/>
      <c r="D1005" s="11"/>
      <c r="E1005" s="11"/>
    </row>
    <row r="1006" spans="1:5" x14ac:dyDescent="0.25">
      <c r="A1006" s="19"/>
      <c r="B1006" s="11"/>
      <c r="C1006" s="11"/>
      <c r="D1006" s="11"/>
      <c r="E1006" s="11"/>
    </row>
    <row r="1007" spans="1:5" x14ac:dyDescent="0.25">
      <c r="A1007" s="19"/>
      <c r="B1007" s="11"/>
      <c r="C1007" s="11"/>
      <c r="D1007" s="11"/>
      <c r="E1007" s="11"/>
    </row>
    <row r="1008" spans="1:5" x14ac:dyDescent="0.25">
      <c r="A1008" s="19"/>
      <c r="B1008" s="11"/>
      <c r="C1008" s="11"/>
      <c r="D1008" s="11"/>
      <c r="E1008" s="11"/>
    </row>
    <row r="1009" spans="1:5" x14ac:dyDescent="0.25">
      <c r="A1009" s="19"/>
      <c r="B1009" s="11"/>
      <c r="C1009" s="11"/>
      <c r="D1009" s="11"/>
      <c r="E1009" s="11"/>
    </row>
    <row r="1010" spans="1:5" x14ac:dyDescent="0.25">
      <c r="A1010" s="19"/>
      <c r="B1010" s="11"/>
      <c r="C1010" s="11"/>
      <c r="D1010" s="11"/>
      <c r="E1010" s="11"/>
    </row>
    <row r="1011" spans="1:5" x14ac:dyDescent="0.25">
      <c r="A1011" s="19"/>
      <c r="B1011" s="11"/>
      <c r="C1011" s="11"/>
      <c r="D1011" s="11"/>
      <c r="E1011" s="11"/>
    </row>
    <row r="1012" spans="1:5" x14ac:dyDescent="0.25">
      <c r="A1012" s="19"/>
      <c r="B1012" s="11"/>
      <c r="C1012" s="11"/>
      <c r="D1012" s="11"/>
      <c r="E1012" s="11"/>
    </row>
    <row r="1013" spans="1:5" x14ac:dyDescent="0.25">
      <c r="A1013" s="19"/>
      <c r="B1013" s="11"/>
      <c r="C1013" s="11"/>
      <c r="D1013" s="11"/>
      <c r="E1013" s="11"/>
    </row>
    <row r="1014" spans="1:5" x14ac:dyDescent="0.25">
      <c r="A1014" s="19"/>
      <c r="B1014" s="11"/>
      <c r="C1014" s="11"/>
      <c r="D1014" s="11"/>
      <c r="E1014" s="11"/>
    </row>
    <row r="1015" spans="1:5" x14ac:dyDescent="0.25">
      <c r="A1015" s="19"/>
      <c r="B1015" s="11"/>
      <c r="C1015" s="11"/>
      <c r="D1015" s="11"/>
      <c r="E1015" s="11"/>
    </row>
    <row r="1016" spans="1:5" x14ac:dyDescent="0.25">
      <c r="A1016" s="19"/>
      <c r="B1016" s="11"/>
      <c r="C1016" s="11"/>
      <c r="D1016" s="11"/>
      <c r="E1016" s="11"/>
    </row>
    <row r="1017" spans="1:5" x14ac:dyDescent="0.25">
      <c r="A1017" s="19"/>
      <c r="B1017" s="11"/>
      <c r="C1017" s="11"/>
      <c r="D1017" s="11"/>
      <c r="E1017" s="11"/>
    </row>
    <row r="1018" spans="1:5" x14ac:dyDescent="0.25">
      <c r="A1018" s="19"/>
      <c r="B1018" s="11"/>
      <c r="C1018" s="11"/>
      <c r="D1018" s="11"/>
      <c r="E1018" s="11"/>
    </row>
    <row r="1019" spans="1:5" x14ac:dyDescent="0.25">
      <c r="A1019" s="19"/>
      <c r="B1019" s="11"/>
      <c r="C1019" s="11"/>
      <c r="D1019" s="11"/>
      <c r="E1019" s="11"/>
    </row>
    <row r="1020" spans="1:5" x14ac:dyDescent="0.25">
      <c r="A1020" s="19"/>
      <c r="B1020" s="11"/>
      <c r="C1020" s="11"/>
      <c r="D1020" s="11"/>
      <c r="E1020" s="11"/>
    </row>
    <row r="1021" spans="1:5" x14ac:dyDescent="0.25">
      <c r="A1021" s="19"/>
      <c r="B1021" s="11"/>
      <c r="C1021" s="11"/>
      <c r="D1021" s="11"/>
      <c r="E1021" s="11"/>
    </row>
    <row r="1022" spans="1:5" x14ac:dyDescent="0.25">
      <c r="A1022" s="19"/>
      <c r="B1022" s="11"/>
      <c r="C1022" s="11"/>
      <c r="D1022" s="11"/>
      <c r="E1022" s="11"/>
    </row>
    <row r="1023" spans="1:5" x14ac:dyDescent="0.25">
      <c r="A1023" s="19"/>
      <c r="B1023" s="11"/>
      <c r="C1023" s="11"/>
      <c r="D1023" s="11"/>
      <c r="E1023" s="11"/>
    </row>
    <row r="1024" spans="1:5" x14ac:dyDescent="0.25">
      <c r="A1024" s="19"/>
      <c r="B1024" s="11"/>
      <c r="C1024" s="11"/>
      <c r="D1024" s="11"/>
      <c r="E1024" s="11"/>
    </row>
    <row r="1025" spans="1:5" x14ac:dyDescent="0.25">
      <c r="A1025" s="19"/>
      <c r="B1025" s="11"/>
      <c r="C1025" s="11"/>
      <c r="D1025" s="11"/>
      <c r="E1025" s="11"/>
    </row>
    <row r="1026" spans="1:5" x14ac:dyDescent="0.25">
      <c r="A1026" s="19"/>
      <c r="B1026" s="11"/>
      <c r="C1026" s="11"/>
      <c r="D1026" s="11"/>
      <c r="E1026" s="11"/>
    </row>
    <row r="1027" spans="1:5" x14ac:dyDescent="0.25">
      <c r="A1027" s="19"/>
      <c r="B1027" s="11"/>
      <c r="C1027" s="11"/>
      <c r="D1027" s="11"/>
      <c r="E1027" s="11"/>
    </row>
    <row r="1028" spans="1:5" x14ac:dyDescent="0.25">
      <c r="A1028" s="19"/>
      <c r="B1028" s="11"/>
      <c r="C1028" s="11"/>
      <c r="D1028" s="11"/>
      <c r="E1028" s="11"/>
    </row>
    <row r="1029" spans="1:5" x14ac:dyDescent="0.25">
      <c r="A1029" s="19"/>
      <c r="B1029" s="11"/>
      <c r="C1029" s="11"/>
      <c r="D1029" s="11"/>
      <c r="E1029" s="11"/>
    </row>
    <row r="1030" spans="1:5" x14ac:dyDescent="0.25">
      <c r="A1030" s="19"/>
      <c r="B1030" s="11"/>
      <c r="C1030" s="11"/>
      <c r="D1030" s="11"/>
      <c r="E1030" s="11"/>
    </row>
    <row r="1031" spans="1:5" x14ac:dyDescent="0.25">
      <c r="A1031" s="19"/>
      <c r="B1031" s="11"/>
      <c r="C1031" s="11"/>
      <c r="D1031" s="11"/>
      <c r="E1031" s="11"/>
    </row>
    <row r="1032" spans="1:5" x14ac:dyDescent="0.25">
      <c r="A1032" s="19"/>
      <c r="B1032" s="11"/>
      <c r="C1032" s="11"/>
      <c r="D1032" s="11"/>
      <c r="E1032" s="11"/>
    </row>
    <row r="1033" spans="1:5" x14ac:dyDescent="0.25">
      <c r="A1033" s="19"/>
      <c r="B1033" s="11"/>
      <c r="C1033" s="11"/>
      <c r="D1033" s="11"/>
      <c r="E1033" s="11"/>
    </row>
    <row r="1034" spans="1:5" x14ac:dyDescent="0.25">
      <c r="A1034" s="19"/>
      <c r="B1034" s="11"/>
      <c r="C1034" s="11"/>
      <c r="D1034" s="11"/>
      <c r="E1034" s="11"/>
    </row>
    <row r="1035" spans="1:5" x14ac:dyDescent="0.25">
      <c r="A1035" s="19"/>
      <c r="B1035" s="11"/>
      <c r="C1035" s="11"/>
      <c r="D1035" s="11"/>
      <c r="E1035" s="11"/>
    </row>
    <row r="1036" spans="1:5" x14ac:dyDescent="0.25">
      <c r="A1036" s="19"/>
      <c r="B1036" s="11"/>
      <c r="C1036" s="11"/>
      <c r="D1036" s="11"/>
      <c r="E1036" s="11"/>
    </row>
    <row r="1037" spans="1:5" x14ac:dyDescent="0.25">
      <c r="A1037" s="19"/>
      <c r="B1037" s="11"/>
      <c r="C1037" s="11"/>
      <c r="D1037" s="11"/>
      <c r="E1037" s="11"/>
    </row>
    <row r="1038" spans="1:5" x14ac:dyDescent="0.25">
      <c r="A1038" s="19"/>
      <c r="B1038" s="11"/>
      <c r="C1038" s="11"/>
      <c r="D1038" s="11"/>
      <c r="E1038" s="11"/>
    </row>
    <row r="1039" spans="1:5" x14ac:dyDescent="0.25">
      <c r="A1039" s="19"/>
      <c r="B1039" s="11"/>
      <c r="C1039" s="11"/>
      <c r="D1039" s="11"/>
      <c r="E1039" s="11"/>
    </row>
    <row r="1040" spans="1:5" x14ac:dyDescent="0.25">
      <c r="A1040" s="19"/>
      <c r="B1040" s="11"/>
      <c r="C1040" s="11"/>
      <c r="D1040" s="11"/>
      <c r="E1040" s="11"/>
    </row>
    <row r="1041" spans="1:5" x14ac:dyDescent="0.25">
      <c r="A1041" s="19"/>
      <c r="B1041" s="11"/>
      <c r="C1041" s="11"/>
      <c r="D1041" s="11"/>
      <c r="E1041" s="11"/>
    </row>
    <row r="1042" spans="1:5" x14ac:dyDescent="0.25">
      <c r="A1042" s="19"/>
      <c r="B1042" s="11"/>
      <c r="C1042" s="11"/>
      <c r="D1042" s="11"/>
      <c r="E1042" s="11"/>
    </row>
    <row r="1043" spans="1:5" x14ac:dyDescent="0.25">
      <c r="A1043" s="19"/>
      <c r="B1043" s="11"/>
      <c r="C1043" s="11"/>
      <c r="D1043" s="11"/>
      <c r="E1043" s="11"/>
    </row>
    <row r="1044" spans="1:5" x14ac:dyDescent="0.25">
      <c r="A1044" s="19"/>
      <c r="B1044" s="11"/>
      <c r="C1044" s="11"/>
      <c r="D1044" s="11"/>
      <c r="E1044" s="11"/>
    </row>
    <row r="1045" spans="1:5" x14ac:dyDescent="0.25">
      <c r="A1045" s="19"/>
      <c r="B1045" s="11"/>
      <c r="C1045" s="11"/>
      <c r="D1045" s="11"/>
      <c r="E1045" s="11"/>
    </row>
    <row r="1046" spans="1:5" x14ac:dyDescent="0.25">
      <c r="A1046" s="19"/>
      <c r="B1046" s="11"/>
      <c r="C1046" s="11"/>
      <c r="D1046" s="11"/>
      <c r="E1046" s="11"/>
    </row>
    <row r="1047" spans="1:5" x14ac:dyDescent="0.25">
      <c r="A1047" s="19"/>
      <c r="B1047" s="11"/>
      <c r="C1047" s="11"/>
      <c r="D1047" s="11"/>
      <c r="E1047" s="11"/>
    </row>
    <row r="1048" spans="1:5" x14ac:dyDescent="0.25">
      <c r="A1048" s="19"/>
      <c r="B1048" s="11"/>
      <c r="C1048" s="11"/>
      <c r="D1048" s="11"/>
      <c r="E1048" s="11"/>
    </row>
    <row r="1049" spans="1:5" x14ac:dyDescent="0.25">
      <c r="A1049" s="19"/>
      <c r="B1049" s="11"/>
      <c r="C1049" s="11"/>
      <c r="D1049" s="11"/>
      <c r="E1049" s="11"/>
    </row>
    <row r="1050" spans="1:5" x14ac:dyDescent="0.25">
      <c r="A1050" s="19"/>
      <c r="B1050" s="11"/>
      <c r="C1050" s="11"/>
      <c r="D1050" s="11"/>
      <c r="E1050" s="11"/>
    </row>
    <row r="1051" spans="1:5" x14ac:dyDescent="0.25">
      <c r="A1051" s="19"/>
      <c r="B1051" s="11"/>
      <c r="C1051" s="11"/>
      <c r="D1051" s="11"/>
      <c r="E1051" s="11"/>
    </row>
    <row r="1052" spans="1:5" x14ac:dyDescent="0.25">
      <c r="A1052" s="19"/>
      <c r="B1052" s="11"/>
      <c r="C1052" s="11"/>
      <c r="D1052" s="11"/>
      <c r="E1052" s="11"/>
    </row>
    <row r="1053" spans="1:5" x14ac:dyDescent="0.25">
      <c r="A1053" s="19"/>
      <c r="B1053" s="11"/>
      <c r="C1053" s="11"/>
      <c r="D1053" s="11"/>
      <c r="E1053" s="11"/>
    </row>
    <row r="1054" spans="1:5" x14ac:dyDescent="0.25">
      <c r="A1054" s="19"/>
      <c r="B1054" s="11"/>
      <c r="C1054" s="11"/>
      <c r="D1054" s="11"/>
      <c r="E1054" s="11"/>
    </row>
    <row r="1055" spans="1:5" x14ac:dyDescent="0.25">
      <c r="A1055" s="19"/>
      <c r="B1055" s="11"/>
      <c r="C1055" s="11"/>
      <c r="D1055" s="11"/>
      <c r="E1055" s="11"/>
    </row>
    <row r="1056" spans="1:5" x14ac:dyDescent="0.25">
      <c r="A1056" s="19"/>
      <c r="B1056" s="11"/>
      <c r="C1056" s="11"/>
      <c r="D1056" s="11"/>
      <c r="E1056" s="11"/>
    </row>
    <row r="1057" spans="1:5" x14ac:dyDescent="0.25">
      <c r="A1057" s="19"/>
      <c r="B1057" s="11"/>
      <c r="C1057" s="11"/>
      <c r="D1057" s="11"/>
      <c r="E1057" s="11"/>
    </row>
    <row r="1058" spans="1:5" x14ac:dyDescent="0.25">
      <c r="A1058" s="19"/>
      <c r="B1058" s="11"/>
      <c r="C1058" s="11"/>
      <c r="D1058" s="11"/>
      <c r="E1058" s="11"/>
    </row>
    <row r="1059" spans="1:5" x14ac:dyDescent="0.25">
      <c r="A1059" s="19"/>
      <c r="B1059" s="11"/>
      <c r="C1059" s="11"/>
      <c r="D1059" s="11"/>
      <c r="E1059" s="11"/>
    </row>
    <row r="1060" spans="1:5" x14ac:dyDescent="0.25">
      <c r="A1060" s="19"/>
      <c r="B1060" s="11"/>
      <c r="C1060" s="11"/>
      <c r="D1060" s="11"/>
      <c r="E1060" s="11"/>
    </row>
    <row r="1061" spans="1:5" x14ac:dyDescent="0.25">
      <c r="A1061" s="19"/>
      <c r="B1061" s="11"/>
      <c r="C1061" s="11"/>
      <c r="D1061" s="11"/>
      <c r="E1061" s="11"/>
    </row>
    <row r="1062" spans="1:5" x14ac:dyDescent="0.25">
      <c r="A1062" s="19"/>
      <c r="B1062" s="11"/>
      <c r="C1062" s="11"/>
      <c r="D1062" s="11"/>
      <c r="E1062" s="11"/>
    </row>
    <row r="1063" spans="1:5" x14ac:dyDescent="0.25">
      <c r="A1063" s="19"/>
      <c r="B1063" s="11"/>
      <c r="C1063" s="11"/>
      <c r="D1063" s="11"/>
      <c r="E1063" s="11"/>
    </row>
    <row r="1064" spans="1:5" x14ac:dyDescent="0.25">
      <c r="A1064" s="19"/>
      <c r="B1064" s="11"/>
      <c r="C1064" s="11"/>
      <c r="D1064" s="11"/>
      <c r="E1064" s="11"/>
    </row>
    <row r="1065" spans="1:5" x14ac:dyDescent="0.25">
      <c r="A1065" s="19"/>
      <c r="B1065" s="11"/>
      <c r="C1065" s="11"/>
      <c r="D1065" s="11"/>
      <c r="E1065" s="11"/>
    </row>
    <row r="1066" spans="1:5" x14ac:dyDescent="0.25">
      <c r="A1066" s="19"/>
      <c r="B1066" s="11"/>
      <c r="C1066" s="11"/>
      <c r="D1066" s="11"/>
      <c r="E1066" s="11"/>
    </row>
    <row r="1067" spans="1:5" x14ac:dyDescent="0.25">
      <c r="A1067" s="19"/>
      <c r="B1067" s="11"/>
      <c r="C1067" s="11"/>
      <c r="D1067" s="11"/>
      <c r="E1067" s="11"/>
    </row>
    <row r="1068" spans="1:5" x14ac:dyDescent="0.25">
      <c r="A1068" s="19"/>
      <c r="B1068" s="11"/>
      <c r="C1068" s="11"/>
      <c r="D1068" s="11"/>
      <c r="E1068" s="11"/>
    </row>
    <row r="1069" spans="1:5" x14ac:dyDescent="0.25">
      <c r="A1069" s="19"/>
      <c r="B1069" s="11"/>
      <c r="C1069" s="11"/>
      <c r="D1069" s="11"/>
      <c r="E1069" s="11"/>
    </row>
    <row r="1070" spans="1:5" x14ac:dyDescent="0.25">
      <c r="A1070" s="19"/>
      <c r="B1070" s="11"/>
      <c r="C1070" s="11"/>
      <c r="D1070" s="11"/>
      <c r="E1070" s="11"/>
    </row>
    <row r="1071" spans="1:5" x14ac:dyDescent="0.25">
      <c r="A1071" s="19"/>
      <c r="B1071" s="11"/>
      <c r="C1071" s="11"/>
      <c r="D1071" s="11"/>
      <c r="E1071" s="11"/>
    </row>
    <row r="1072" spans="1:5" x14ac:dyDescent="0.25">
      <c r="A1072" s="19"/>
      <c r="B1072" s="11"/>
      <c r="C1072" s="11"/>
      <c r="D1072" s="11"/>
      <c r="E1072" s="11"/>
    </row>
    <row r="1073" spans="1:5" x14ac:dyDescent="0.25">
      <c r="A1073" s="19"/>
      <c r="B1073" s="11"/>
      <c r="C1073" s="11"/>
      <c r="D1073" s="11"/>
      <c r="E1073" s="11"/>
    </row>
    <row r="1074" spans="1:5" x14ac:dyDescent="0.25">
      <c r="A1074" s="19"/>
      <c r="B1074" s="11"/>
      <c r="C1074" s="11"/>
      <c r="D1074" s="11"/>
      <c r="E1074" s="11"/>
    </row>
    <row r="1075" spans="1:5" x14ac:dyDescent="0.25">
      <c r="A1075" s="19"/>
      <c r="B1075" s="11"/>
      <c r="C1075" s="11"/>
      <c r="D1075" s="11"/>
      <c r="E1075" s="11"/>
    </row>
    <row r="1076" spans="1:5" x14ac:dyDescent="0.25">
      <c r="A1076" s="19"/>
      <c r="B1076" s="11"/>
      <c r="C1076" s="11"/>
      <c r="D1076" s="11"/>
      <c r="E1076" s="11"/>
    </row>
    <row r="1077" spans="1:5" x14ac:dyDescent="0.25">
      <c r="A1077" s="19"/>
      <c r="B1077" s="11"/>
      <c r="C1077" s="11"/>
      <c r="D1077" s="11"/>
      <c r="E1077" s="11"/>
    </row>
    <row r="1078" spans="1:5" x14ac:dyDescent="0.25">
      <c r="A1078" s="19"/>
      <c r="B1078" s="11"/>
      <c r="C1078" s="11"/>
      <c r="D1078" s="11"/>
      <c r="E1078" s="11"/>
    </row>
    <row r="1079" spans="1:5" x14ac:dyDescent="0.25">
      <c r="A1079" s="19"/>
      <c r="B1079" s="11"/>
      <c r="C1079" s="11"/>
      <c r="D1079" s="11"/>
      <c r="E1079" s="11"/>
    </row>
    <row r="1080" spans="1:5" x14ac:dyDescent="0.25">
      <c r="A1080" s="19"/>
      <c r="B1080" s="11"/>
      <c r="C1080" s="11"/>
      <c r="D1080" s="11"/>
      <c r="E1080" s="11"/>
    </row>
    <row r="1081" spans="1:5" x14ac:dyDescent="0.25">
      <c r="A1081" s="19"/>
      <c r="B1081" s="11"/>
      <c r="C1081" s="11"/>
      <c r="D1081" s="11"/>
      <c r="E1081" s="11"/>
    </row>
    <row r="1082" spans="1:5" x14ac:dyDescent="0.25">
      <c r="A1082" s="19"/>
      <c r="B1082" s="11"/>
      <c r="C1082" s="11"/>
      <c r="D1082" s="11"/>
      <c r="E1082" s="11"/>
    </row>
    <row r="1083" spans="1:5" x14ac:dyDescent="0.25">
      <c r="A1083" s="19"/>
      <c r="B1083" s="11"/>
      <c r="C1083" s="11"/>
      <c r="D1083" s="11"/>
      <c r="E1083" s="11"/>
    </row>
    <row r="1084" spans="1:5" x14ac:dyDescent="0.25">
      <c r="A1084" s="19"/>
      <c r="B1084" s="11"/>
      <c r="C1084" s="11"/>
      <c r="D1084" s="11"/>
      <c r="E1084" s="11"/>
    </row>
    <row r="1085" spans="1:5" x14ac:dyDescent="0.25">
      <c r="A1085" s="19"/>
      <c r="B1085" s="11"/>
      <c r="C1085" s="11"/>
      <c r="D1085" s="11"/>
      <c r="E1085" s="11"/>
    </row>
    <row r="1086" spans="1:5" x14ac:dyDescent="0.25">
      <c r="A1086" s="19"/>
      <c r="B1086" s="11"/>
      <c r="C1086" s="11"/>
      <c r="D1086" s="11"/>
      <c r="E1086" s="11"/>
    </row>
    <row r="1087" spans="1:5" x14ac:dyDescent="0.25">
      <c r="A1087" s="19"/>
      <c r="B1087" s="11"/>
      <c r="C1087" s="11"/>
      <c r="D1087" s="11"/>
      <c r="E1087" s="11"/>
    </row>
    <row r="1088" spans="1:5" x14ac:dyDescent="0.25">
      <c r="A1088" s="19"/>
      <c r="B1088" s="11"/>
      <c r="C1088" s="11"/>
      <c r="D1088" s="11"/>
      <c r="E1088" s="11"/>
    </row>
    <row r="1089" spans="1:5" x14ac:dyDescent="0.25">
      <c r="A1089" s="19"/>
      <c r="B1089" s="11"/>
      <c r="C1089" s="11"/>
      <c r="D1089" s="11"/>
      <c r="E1089" s="11"/>
    </row>
    <row r="1090" spans="1:5" x14ac:dyDescent="0.25">
      <c r="A1090" s="19"/>
      <c r="B1090" s="11"/>
      <c r="C1090" s="11"/>
      <c r="D1090" s="11"/>
      <c r="E1090" s="11"/>
    </row>
    <row r="1091" spans="1:5" x14ac:dyDescent="0.25">
      <c r="A1091" s="19"/>
      <c r="B1091" s="11"/>
      <c r="C1091" s="11"/>
      <c r="D1091" s="11"/>
      <c r="E1091" s="11"/>
    </row>
    <row r="1092" spans="1:5" x14ac:dyDescent="0.25">
      <c r="A1092" s="19"/>
      <c r="B1092" s="11"/>
      <c r="C1092" s="11"/>
      <c r="D1092" s="11"/>
      <c r="E1092" s="11"/>
    </row>
    <row r="1093" spans="1:5" x14ac:dyDescent="0.25">
      <c r="A1093" s="19"/>
      <c r="B1093" s="11"/>
      <c r="C1093" s="11"/>
      <c r="D1093" s="11"/>
      <c r="E1093" s="11"/>
    </row>
    <row r="1094" spans="1:5" x14ac:dyDescent="0.25">
      <c r="A1094" s="19"/>
      <c r="B1094" s="11"/>
      <c r="C1094" s="11"/>
      <c r="D1094" s="11"/>
      <c r="E1094" s="11"/>
    </row>
    <row r="1095" spans="1:5" x14ac:dyDescent="0.25">
      <c r="A1095" s="19"/>
      <c r="B1095" s="11"/>
      <c r="C1095" s="11"/>
      <c r="D1095" s="11"/>
      <c r="E1095" s="11"/>
    </row>
    <row r="1096" spans="1:5" x14ac:dyDescent="0.25">
      <c r="A1096" s="19"/>
      <c r="B1096" s="11"/>
      <c r="C1096" s="11"/>
      <c r="D1096" s="11"/>
      <c r="E1096" s="11"/>
    </row>
    <row r="1097" spans="1:5" x14ac:dyDescent="0.25">
      <c r="A1097" s="19"/>
      <c r="B1097" s="11"/>
      <c r="C1097" s="11"/>
      <c r="D1097" s="11"/>
      <c r="E1097" s="11"/>
    </row>
    <row r="1098" spans="1:5" x14ac:dyDescent="0.25">
      <c r="A1098" s="19"/>
      <c r="B1098" s="11"/>
      <c r="C1098" s="11"/>
      <c r="D1098" s="11"/>
      <c r="E1098" s="11"/>
    </row>
    <row r="1099" spans="1:5" x14ac:dyDescent="0.25">
      <c r="A1099" s="19"/>
      <c r="B1099" s="11"/>
      <c r="C1099" s="11"/>
      <c r="D1099" s="11"/>
      <c r="E1099" s="11"/>
    </row>
    <row r="1100" spans="1:5" x14ac:dyDescent="0.25">
      <c r="A1100" s="19"/>
      <c r="B1100" s="11"/>
      <c r="C1100" s="11"/>
      <c r="D1100" s="11"/>
      <c r="E1100" s="11"/>
    </row>
    <row r="1101" spans="1:5" x14ac:dyDescent="0.25">
      <c r="A1101" s="19"/>
      <c r="B1101" s="11"/>
      <c r="C1101" s="11"/>
      <c r="D1101" s="11"/>
      <c r="E1101" s="11"/>
    </row>
    <row r="1102" spans="1:5" x14ac:dyDescent="0.25">
      <c r="A1102" s="19"/>
      <c r="B1102" s="11"/>
      <c r="C1102" s="11"/>
      <c r="D1102" s="11"/>
      <c r="E1102" s="11"/>
    </row>
    <row r="1103" spans="1:5" x14ac:dyDescent="0.25">
      <c r="A1103" s="19"/>
      <c r="B1103" s="11"/>
      <c r="C1103" s="11"/>
      <c r="D1103" s="11"/>
      <c r="E1103" s="11"/>
    </row>
    <row r="1104" spans="1:5" x14ac:dyDescent="0.25">
      <c r="A1104" s="19"/>
      <c r="B1104" s="11"/>
      <c r="C1104" s="11"/>
      <c r="D1104" s="11"/>
      <c r="E1104" s="11"/>
    </row>
    <row r="1105" spans="1:5" x14ac:dyDescent="0.25">
      <c r="A1105" s="19"/>
      <c r="B1105" s="11"/>
      <c r="C1105" s="11"/>
      <c r="D1105" s="11"/>
      <c r="E1105" s="11"/>
    </row>
    <row r="1106" spans="1:5" x14ac:dyDescent="0.25">
      <c r="A1106" s="19"/>
      <c r="B1106" s="11"/>
      <c r="C1106" s="11"/>
      <c r="D1106" s="11"/>
      <c r="E1106" s="11"/>
    </row>
    <row r="1107" spans="1:5" x14ac:dyDescent="0.25">
      <c r="A1107" s="19"/>
      <c r="B1107" s="11"/>
      <c r="C1107" s="11"/>
      <c r="D1107" s="11"/>
      <c r="E1107" s="11"/>
    </row>
    <row r="1108" spans="1:5" x14ac:dyDescent="0.25">
      <c r="A1108" s="19"/>
      <c r="B1108" s="11"/>
      <c r="C1108" s="11"/>
      <c r="D1108" s="11"/>
      <c r="E1108" s="11"/>
    </row>
    <row r="1109" spans="1:5" x14ac:dyDescent="0.25">
      <c r="A1109" s="19"/>
      <c r="B1109" s="11"/>
      <c r="C1109" s="11"/>
      <c r="D1109" s="11"/>
      <c r="E1109" s="11"/>
    </row>
    <row r="1110" spans="1:5" x14ac:dyDescent="0.25">
      <c r="A1110" s="19"/>
      <c r="B1110" s="11"/>
      <c r="C1110" s="11"/>
      <c r="D1110" s="11"/>
      <c r="E1110" s="11"/>
    </row>
    <row r="1111" spans="1:5" x14ac:dyDescent="0.25">
      <c r="A1111" s="19"/>
      <c r="B1111" s="11"/>
      <c r="C1111" s="11"/>
      <c r="D1111" s="11"/>
      <c r="E1111" s="11"/>
    </row>
    <row r="1112" spans="1:5" x14ac:dyDescent="0.25">
      <c r="A1112" s="19"/>
      <c r="B1112" s="11"/>
      <c r="C1112" s="11"/>
      <c r="D1112" s="11"/>
      <c r="E1112" s="11"/>
    </row>
    <row r="1113" spans="1:5" x14ac:dyDescent="0.25">
      <c r="A1113" s="19"/>
      <c r="B1113" s="11"/>
      <c r="C1113" s="11"/>
      <c r="D1113" s="11"/>
      <c r="E1113" s="11"/>
    </row>
    <row r="1114" spans="1:5" x14ac:dyDescent="0.25">
      <c r="A1114" s="19"/>
      <c r="B1114" s="11"/>
      <c r="C1114" s="11"/>
      <c r="D1114" s="11"/>
      <c r="E1114" s="11"/>
    </row>
    <row r="1115" spans="1:5" x14ac:dyDescent="0.25">
      <c r="A1115" s="19"/>
      <c r="B1115" s="11"/>
      <c r="C1115" s="11"/>
      <c r="D1115" s="11"/>
      <c r="E1115" s="11"/>
    </row>
    <row r="1116" spans="1:5" x14ac:dyDescent="0.25">
      <c r="A1116" s="19"/>
      <c r="B1116" s="11"/>
      <c r="C1116" s="11"/>
      <c r="D1116" s="11"/>
      <c r="E1116" s="11"/>
    </row>
    <row r="1117" spans="1:5" x14ac:dyDescent="0.25">
      <c r="A1117" s="19"/>
      <c r="B1117" s="11"/>
      <c r="C1117" s="11"/>
      <c r="D1117" s="11"/>
      <c r="E1117" s="11"/>
    </row>
    <row r="1118" spans="1:5" x14ac:dyDescent="0.25">
      <c r="A1118" s="19"/>
      <c r="B1118" s="11"/>
      <c r="C1118" s="11"/>
      <c r="D1118" s="11"/>
      <c r="E1118" s="11"/>
    </row>
    <row r="1119" spans="1:5" x14ac:dyDescent="0.25">
      <c r="A1119" s="19"/>
      <c r="B1119" s="11"/>
      <c r="C1119" s="11"/>
      <c r="D1119" s="11"/>
      <c r="E1119" s="11"/>
    </row>
    <row r="1120" spans="1:5" x14ac:dyDescent="0.25">
      <c r="A1120" s="19"/>
      <c r="B1120" s="11"/>
      <c r="C1120" s="11"/>
      <c r="D1120" s="11"/>
      <c r="E1120" s="11"/>
    </row>
    <row r="1121" spans="1:5" x14ac:dyDescent="0.25">
      <c r="A1121" s="19"/>
      <c r="B1121" s="11"/>
      <c r="C1121" s="11"/>
      <c r="D1121" s="11"/>
      <c r="E1121" s="11"/>
    </row>
    <row r="1122" spans="1:5" x14ac:dyDescent="0.25">
      <c r="A1122" s="19"/>
      <c r="B1122" s="11"/>
      <c r="C1122" s="11"/>
      <c r="D1122" s="11"/>
      <c r="E1122" s="11"/>
    </row>
    <row r="1123" spans="1:5" x14ac:dyDescent="0.25">
      <c r="A1123" s="19"/>
      <c r="B1123" s="11"/>
      <c r="C1123" s="11"/>
      <c r="D1123" s="11"/>
      <c r="E1123" s="11"/>
    </row>
    <row r="1124" spans="1:5" x14ac:dyDescent="0.25">
      <c r="A1124" s="19"/>
      <c r="B1124" s="11"/>
      <c r="C1124" s="11"/>
      <c r="D1124" s="11"/>
      <c r="E1124" s="11"/>
    </row>
    <row r="1125" spans="1:5" x14ac:dyDescent="0.25">
      <c r="A1125" s="19"/>
      <c r="B1125" s="11"/>
      <c r="C1125" s="11"/>
      <c r="D1125" s="11"/>
      <c r="E1125" s="11"/>
    </row>
    <row r="1126" spans="1:5" x14ac:dyDescent="0.25">
      <c r="A1126" s="19"/>
      <c r="B1126" s="11"/>
      <c r="C1126" s="11"/>
      <c r="D1126" s="11"/>
      <c r="E1126" s="11"/>
    </row>
    <row r="1127" spans="1:5" x14ac:dyDescent="0.25">
      <c r="A1127" s="19"/>
      <c r="B1127" s="11"/>
      <c r="C1127" s="11"/>
      <c r="D1127" s="11"/>
      <c r="E1127" s="11"/>
    </row>
    <row r="1128" spans="1:5" x14ac:dyDescent="0.25">
      <c r="A1128" s="19"/>
      <c r="B1128" s="11"/>
      <c r="C1128" s="11"/>
      <c r="D1128" s="11"/>
      <c r="E1128" s="11"/>
    </row>
    <row r="1129" spans="1:5" x14ac:dyDescent="0.25">
      <c r="A1129" s="19"/>
      <c r="B1129" s="11"/>
      <c r="C1129" s="11"/>
      <c r="D1129" s="11"/>
      <c r="E1129" s="11"/>
    </row>
    <row r="1130" spans="1:5" x14ac:dyDescent="0.25">
      <c r="A1130" s="19"/>
      <c r="B1130" s="11"/>
      <c r="C1130" s="11"/>
      <c r="D1130" s="11"/>
      <c r="E1130" s="11"/>
    </row>
    <row r="1131" spans="1:5" x14ac:dyDescent="0.25">
      <c r="A1131" s="19"/>
      <c r="B1131" s="11"/>
      <c r="C1131" s="11"/>
      <c r="D1131" s="11"/>
      <c r="E1131" s="11"/>
    </row>
    <row r="1132" spans="1:5" x14ac:dyDescent="0.25">
      <c r="A1132" s="19"/>
      <c r="B1132" s="11"/>
      <c r="C1132" s="11"/>
      <c r="D1132" s="11"/>
      <c r="E1132" s="11"/>
    </row>
    <row r="1133" spans="1:5" x14ac:dyDescent="0.25">
      <c r="A1133" s="19"/>
      <c r="B1133" s="11"/>
      <c r="C1133" s="11"/>
      <c r="D1133" s="11"/>
      <c r="E1133" s="11"/>
    </row>
    <row r="1134" spans="1:5" x14ac:dyDescent="0.25">
      <c r="A1134" s="19"/>
      <c r="B1134" s="11"/>
      <c r="C1134" s="11"/>
      <c r="D1134" s="11"/>
      <c r="E1134" s="11"/>
    </row>
    <row r="1135" spans="1:5" x14ac:dyDescent="0.25">
      <c r="A1135" s="19"/>
      <c r="B1135" s="11"/>
      <c r="C1135" s="11"/>
      <c r="D1135" s="11"/>
      <c r="E1135" s="11"/>
    </row>
    <row r="1136" spans="1:5" x14ac:dyDescent="0.25">
      <c r="A1136" s="19"/>
      <c r="B1136" s="11"/>
      <c r="C1136" s="11"/>
      <c r="D1136" s="11"/>
      <c r="E1136" s="11"/>
    </row>
    <row r="1137" spans="1:5" x14ac:dyDescent="0.25">
      <c r="A1137" s="19"/>
      <c r="B1137" s="11"/>
      <c r="C1137" s="11"/>
      <c r="D1137" s="11"/>
      <c r="E1137" s="11"/>
    </row>
    <row r="1138" spans="1:5" x14ac:dyDescent="0.25">
      <c r="A1138" s="19"/>
      <c r="B1138" s="11"/>
      <c r="C1138" s="11"/>
      <c r="D1138" s="11"/>
      <c r="E1138" s="11"/>
    </row>
    <row r="1139" spans="1:5" x14ac:dyDescent="0.25">
      <c r="A1139" s="19"/>
      <c r="B1139" s="11"/>
      <c r="C1139" s="11"/>
      <c r="D1139" s="11"/>
      <c r="E1139" s="11"/>
    </row>
    <row r="1140" spans="1:5" x14ac:dyDescent="0.25">
      <c r="A1140" s="19"/>
      <c r="B1140" s="11"/>
      <c r="C1140" s="11"/>
      <c r="D1140" s="11"/>
      <c r="E1140" s="11"/>
    </row>
    <row r="1141" spans="1:5" x14ac:dyDescent="0.25">
      <c r="A1141" s="19"/>
      <c r="B1141" s="11"/>
      <c r="C1141" s="11"/>
      <c r="D1141" s="11"/>
      <c r="E1141" s="11"/>
    </row>
    <row r="1142" spans="1:5" x14ac:dyDescent="0.25">
      <c r="A1142" s="19"/>
      <c r="B1142" s="11"/>
      <c r="C1142" s="11"/>
      <c r="D1142" s="11"/>
      <c r="E1142" s="11"/>
    </row>
    <row r="1143" spans="1:5" x14ac:dyDescent="0.25">
      <c r="A1143" s="19"/>
      <c r="B1143" s="11"/>
      <c r="C1143" s="11"/>
      <c r="D1143" s="11"/>
      <c r="E1143" s="11"/>
    </row>
    <row r="1144" spans="1:5" x14ac:dyDescent="0.25">
      <c r="A1144" s="19"/>
      <c r="B1144" s="11"/>
      <c r="C1144" s="11"/>
      <c r="D1144" s="11"/>
      <c r="E1144" s="11"/>
    </row>
    <row r="1145" spans="1:5" x14ac:dyDescent="0.25">
      <c r="A1145" s="19"/>
      <c r="B1145" s="11"/>
      <c r="C1145" s="11"/>
      <c r="D1145" s="11"/>
      <c r="E1145" s="11"/>
    </row>
    <row r="1146" spans="1:5" x14ac:dyDescent="0.25">
      <c r="A1146" s="19"/>
      <c r="B1146" s="11"/>
      <c r="C1146" s="11"/>
      <c r="D1146" s="11"/>
      <c r="E1146" s="11"/>
    </row>
    <row r="1147" spans="1:5" x14ac:dyDescent="0.25">
      <c r="A1147" s="19"/>
      <c r="B1147" s="11"/>
      <c r="C1147" s="11"/>
      <c r="D1147" s="11"/>
      <c r="E1147" s="11"/>
    </row>
    <row r="1148" spans="1:5" x14ac:dyDescent="0.25">
      <c r="A1148" s="19"/>
      <c r="B1148" s="11"/>
      <c r="C1148" s="11"/>
      <c r="D1148" s="11"/>
      <c r="E1148" s="11"/>
    </row>
    <row r="1149" spans="1:5" x14ac:dyDescent="0.25">
      <c r="A1149" s="19"/>
      <c r="B1149" s="11"/>
      <c r="C1149" s="11"/>
      <c r="D1149" s="11"/>
      <c r="E1149" s="11"/>
    </row>
    <row r="1150" spans="1:5" x14ac:dyDescent="0.25">
      <c r="A1150" s="19"/>
      <c r="B1150" s="11"/>
      <c r="C1150" s="11"/>
      <c r="D1150" s="11"/>
      <c r="E1150" s="11"/>
    </row>
    <row r="1151" spans="1:5" x14ac:dyDescent="0.25">
      <c r="A1151" s="19"/>
      <c r="B1151" s="11"/>
      <c r="C1151" s="11"/>
      <c r="D1151" s="11"/>
      <c r="E1151" s="11"/>
    </row>
    <row r="1152" spans="1:5" x14ac:dyDescent="0.25">
      <c r="A1152" s="19"/>
      <c r="B1152" s="11"/>
      <c r="C1152" s="11"/>
      <c r="D1152" s="11"/>
      <c r="E1152" s="11"/>
    </row>
    <row r="1153" spans="1:5" x14ac:dyDescent="0.25">
      <c r="A1153" s="19"/>
      <c r="B1153" s="11"/>
      <c r="C1153" s="11"/>
      <c r="D1153" s="11"/>
      <c r="E1153" s="11"/>
    </row>
    <row r="1154" spans="1:5" x14ac:dyDescent="0.25">
      <c r="A1154" s="19"/>
      <c r="B1154" s="11"/>
      <c r="C1154" s="11"/>
      <c r="D1154" s="11"/>
      <c r="E1154" s="11"/>
    </row>
    <row r="1155" spans="1:5" x14ac:dyDescent="0.25">
      <c r="A1155" s="19"/>
      <c r="B1155" s="11"/>
      <c r="C1155" s="11"/>
      <c r="D1155" s="11"/>
      <c r="E1155" s="11"/>
    </row>
    <row r="1156" spans="1:5" x14ac:dyDescent="0.25">
      <c r="A1156" s="19"/>
      <c r="B1156" s="11"/>
      <c r="C1156" s="11"/>
      <c r="D1156" s="11"/>
      <c r="E1156" s="11"/>
    </row>
    <row r="1157" spans="1:5" x14ac:dyDescent="0.25">
      <c r="A1157" s="19"/>
      <c r="B1157" s="11"/>
      <c r="C1157" s="11"/>
      <c r="D1157" s="11"/>
      <c r="E1157" s="11"/>
    </row>
    <row r="1158" spans="1:5" x14ac:dyDescent="0.25">
      <c r="A1158" s="19"/>
      <c r="B1158" s="11"/>
      <c r="C1158" s="11"/>
      <c r="D1158" s="11"/>
      <c r="E1158" s="11"/>
    </row>
    <row r="1159" spans="1:5" x14ac:dyDescent="0.25">
      <c r="A1159" s="19"/>
      <c r="B1159" s="11"/>
      <c r="C1159" s="11"/>
      <c r="D1159" s="11"/>
      <c r="E1159" s="11"/>
    </row>
    <row r="1160" spans="1:5" x14ac:dyDescent="0.25">
      <c r="A1160" s="19"/>
      <c r="B1160" s="11"/>
      <c r="C1160" s="11"/>
      <c r="D1160" s="11"/>
      <c r="E1160" s="11"/>
    </row>
    <row r="1161" spans="1:5" x14ac:dyDescent="0.25">
      <c r="A1161" s="19"/>
      <c r="B1161" s="11"/>
      <c r="C1161" s="11"/>
      <c r="D1161" s="11"/>
      <c r="E1161" s="11"/>
    </row>
    <row r="1162" spans="1:5" x14ac:dyDescent="0.25">
      <c r="A1162" s="19"/>
      <c r="B1162" s="11"/>
      <c r="C1162" s="11"/>
      <c r="D1162" s="11"/>
      <c r="E1162" s="11"/>
    </row>
    <row r="1163" spans="1:5" x14ac:dyDescent="0.25">
      <c r="A1163" s="19"/>
      <c r="B1163" s="11"/>
      <c r="C1163" s="11"/>
      <c r="D1163" s="11"/>
      <c r="E1163" s="11"/>
    </row>
    <row r="1164" spans="1:5" x14ac:dyDescent="0.25">
      <c r="A1164" s="19"/>
      <c r="B1164" s="11"/>
      <c r="C1164" s="11"/>
      <c r="D1164" s="11"/>
      <c r="E1164" s="11"/>
    </row>
    <row r="1165" spans="1:5" x14ac:dyDescent="0.25">
      <c r="A1165" s="19"/>
      <c r="B1165" s="11"/>
      <c r="C1165" s="11"/>
      <c r="D1165" s="11"/>
      <c r="E1165" s="11"/>
    </row>
    <row r="1166" spans="1:5" x14ac:dyDescent="0.25">
      <c r="A1166" s="19"/>
      <c r="B1166" s="11"/>
      <c r="C1166" s="11"/>
      <c r="D1166" s="11"/>
      <c r="E1166" s="11"/>
    </row>
    <row r="1167" spans="1:5" x14ac:dyDescent="0.25">
      <c r="A1167" s="19"/>
      <c r="B1167" s="11"/>
      <c r="C1167" s="11"/>
      <c r="D1167" s="11"/>
      <c r="E1167" s="11"/>
    </row>
    <row r="1168" spans="1:5" x14ac:dyDescent="0.25">
      <c r="A1168" s="19"/>
      <c r="B1168" s="11"/>
      <c r="C1168" s="11"/>
      <c r="D1168" s="11"/>
      <c r="E1168" s="11"/>
    </row>
    <row r="1169" spans="1:5" x14ac:dyDescent="0.25">
      <c r="A1169" s="19"/>
      <c r="B1169" s="11"/>
      <c r="C1169" s="11"/>
      <c r="D1169" s="11"/>
      <c r="E1169" s="11"/>
    </row>
    <row r="1170" spans="1:5" x14ac:dyDescent="0.25">
      <c r="A1170" s="19"/>
      <c r="B1170" s="11"/>
      <c r="C1170" s="11"/>
      <c r="D1170" s="11"/>
      <c r="E1170" s="11"/>
    </row>
    <row r="1171" spans="1:5" x14ac:dyDescent="0.25">
      <c r="A1171" s="19"/>
      <c r="B1171" s="11"/>
      <c r="C1171" s="11"/>
      <c r="D1171" s="11"/>
      <c r="E1171" s="11"/>
    </row>
    <row r="1172" spans="1:5" x14ac:dyDescent="0.25">
      <c r="A1172" s="19"/>
      <c r="B1172" s="11"/>
      <c r="C1172" s="11"/>
      <c r="D1172" s="11"/>
      <c r="E1172" s="11"/>
    </row>
    <row r="1173" spans="1:5" x14ac:dyDescent="0.25">
      <c r="A1173" s="19"/>
      <c r="B1173" s="11"/>
      <c r="C1173" s="11"/>
      <c r="D1173" s="11"/>
      <c r="E1173" s="11"/>
    </row>
    <row r="1174" spans="1:5" x14ac:dyDescent="0.25">
      <c r="A1174" s="19"/>
      <c r="B1174" s="11"/>
      <c r="C1174" s="11"/>
      <c r="D1174" s="11"/>
      <c r="E1174" s="11"/>
    </row>
    <row r="1175" spans="1:5" x14ac:dyDescent="0.25">
      <c r="A1175" s="19"/>
      <c r="B1175" s="11"/>
      <c r="C1175" s="11"/>
      <c r="D1175" s="11"/>
      <c r="E1175" s="11"/>
    </row>
    <row r="1176" spans="1:5" x14ac:dyDescent="0.25">
      <c r="A1176" s="19"/>
      <c r="B1176" s="11"/>
      <c r="C1176" s="11"/>
      <c r="D1176" s="11"/>
      <c r="E1176" s="11"/>
    </row>
    <row r="1177" spans="1:5" x14ac:dyDescent="0.25">
      <c r="A1177" s="19"/>
      <c r="B1177" s="11"/>
      <c r="C1177" s="11"/>
      <c r="D1177" s="11"/>
      <c r="E1177" s="11"/>
    </row>
    <row r="1178" spans="1:5" x14ac:dyDescent="0.25">
      <c r="A1178" s="19"/>
      <c r="B1178" s="11"/>
      <c r="C1178" s="11"/>
      <c r="D1178" s="11"/>
      <c r="E1178" s="11"/>
    </row>
    <row r="1179" spans="1:5" x14ac:dyDescent="0.25">
      <c r="A1179" s="19"/>
      <c r="B1179" s="11"/>
      <c r="C1179" s="11"/>
      <c r="D1179" s="11"/>
      <c r="E1179" s="11"/>
    </row>
    <row r="1180" spans="1:5" x14ac:dyDescent="0.25">
      <c r="A1180" s="19"/>
      <c r="B1180" s="11"/>
      <c r="C1180" s="11"/>
      <c r="D1180" s="11"/>
      <c r="E1180" s="11"/>
    </row>
    <row r="1181" spans="1:5" x14ac:dyDescent="0.25">
      <c r="A1181" s="19"/>
      <c r="B1181" s="11"/>
      <c r="C1181" s="11"/>
      <c r="D1181" s="11"/>
      <c r="E1181" s="11"/>
    </row>
    <row r="1182" spans="1:5" x14ac:dyDescent="0.25">
      <c r="A1182" s="19"/>
      <c r="B1182" s="11"/>
      <c r="C1182" s="11"/>
      <c r="D1182" s="11"/>
      <c r="E1182" s="11"/>
    </row>
    <row r="1183" spans="1:5" x14ac:dyDescent="0.25">
      <c r="A1183" s="19"/>
      <c r="B1183" s="11"/>
      <c r="C1183" s="11"/>
      <c r="D1183" s="11"/>
      <c r="E1183" s="11"/>
    </row>
    <row r="1184" spans="1:5" x14ac:dyDescent="0.25">
      <c r="A1184" s="19"/>
      <c r="B1184" s="11"/>
      <c r="C1184" s="11"/>
      <c r="D1184" s="11"/>
      <c r="E1184" s="11"/>
    </row>
    <row r="1185" spans="1:5" x14ac:dyDescent="0.25">
      <c r="A1185" s="19"/>
      <c r="B1185" s="11"/>
      <c r="C1185" s="11"/>
      <c r="D1185" s="11"/>
      <c r="E1185" s="11"/>
    </row>
    <row r="1186" spans="1:5" x14ac:dyDescent="0.25">
      <c r="A1186" s="19"/>
      <c r="B1186" s="11"/>
      <c r="C1186" s="11"/>
      <c r="D1186" s="11"/>
      <c r="E1186" s="11"/>
    </row>
    <row r="1187" spans="1:5" x14ac:dyDescent="0.25">
      <c r="A1187" s="19"/>
      <c r="B1187" s="11"/>
      <c r="C1187" s="11"/>
      <c r="D1187" s="11"/>
      <c r="E1187" s="11"/>
    </row>
    <row r="1188" spans="1:5" x14ac:dyDescent="0.25">
      <c r="A1188" s="19"/>
      <c r="B1188" s="11"/>
      <c r="C1188" s="11"/>
      <c r="D1188" s="11"/>
      <c r="E1188" s="11"/>
    </row>
    <row r="1189" spans="1:5" x14ac:dyDescent="0.25">
      <c r="A1189" s="19"/>
      <c r="B1189" s="11"/>
      <c r="C1189" s="11"/>
      <c r="D1189" s="11"/>
      <c r="E1189" s="11"/>
    </row>
    <row r="1190" spans="1:5" x14ac:dyDescent="0.25">
      <c r="A1190" s="19"/>
      <c r="B1190" s="11"/>
      <c r="C1190" s="11"/>
      <c r="D1190" s="11"/>
      <c r="E1190" s="11"/>
    </row>
    <row r="1191" spans="1:5" x14ac:dyDescent="0.25">
      <c r="A1191" s="19"/>
      <c r="B1191" s="11"/>
      <c r="C1191" s="11"/>
      <c r="D1191" s="11"/>
      <c r="E1191" s="11"/>
    </row>
    <row r="1192" spans="1:5" x14ac:dyDescent="0.25">
      <c r="A1192" s="19"/>
      <c r="B1192" s="11"/>
      <c r="C1192" s="11"/>
      <c r="D1192" s="11"/>
      <c r="E1192" s="11"/>
    </row>
    <row r="1193" spans="1:5" x14ac:dyDescent="0.25">
      <c r="A1193" s="19"/>
      <c r="B1193" s="11"/>
      <c r="C1193" s="11"/>
      <c r="D1193" s="11"/>
      <c r="E1193" s="11"/>
    </row>
    <row r="1194" spans="1:5" x14ac:dyDescent="0.25">
      <c r="A1194" s="19"/>
      <c r="B1194" s="11"/>
      <c r="C1194" s="11"/>
      <c r="D1194" s="11"/>
      <c r="E1194" s="11"/>
    </row>
    <row r="1195" spans="1:5" x14ac:dyDescent="0.25">
      <c r="A1195" s="19"/>
      <c r="B1195" s="11"/>
      <c r="C1195" s="11"/>
      <c r="D1195" s="11"/>
      <c r="E1195" s="11"/>
    </row>
    <row r="1196" spans="1:5" x14ac:dyDescent="0.25">
      <c r="A1196" s="19"/>
      <c r="B1196" s="11"/>
      <c r="C1196" s="11"/>
      <c r="D1196" s="11"/>
      <c r="E1196" s="11"/>
    </row>
    <row r="1197" spans="1:5" x14ac:dyDescent="0.25">
      <c r="A1197" s="19"/>
      <c r="B1197" s="11"/>
      <c r="C1197" s="11"/>
      <c r="D1197" s="11"/>
      <c r="E1197" s="11"/>
    </row>
    <row r="1198" spans="1:5" x14ac:dyDescent="0.25">
      <c r="A1198" s="19"/>
      <c r="B1198" s="11"/>
      <c r="C1198" s="11"/>
      <c r="D1198" s="11"/>
      <c r="E1198" s="11"/>
    </row>
    <row r="1199" spans="1:5" x14ac:dyDescent="0.25">
      <c r="A1199" s="19"/>
      <c r="B1199" s="11"/>
      <c r="C1199" s="11"/>
      <c r="D1199" s="11"/>
      <c r="E1199" s="11"/>
    </row>
    <row r="1200" spans="1:5" x14ac:dyDescent="0.25">
      <c r="A1200" s="19"/>
      <c r="B1200" s="11"/>
      <c r="C1200" s="11"/>
      <c r="D1200" s="11"/>
      <c r="E1200" s="11"/>
    </row>
    <row r="1201" spans="1:5" x14ac:dyDescent="0.25">
      <c r="A1201" s="19"/>
      <c r="B1201" s="11"/>
      <c r="C1201" s="11"/>
      <c r="D1201" s="11"/>
      <c r="E1201" s="11"/>
    </row>
    <row r="1202" spans="1:5" x14ac:dyDescent="0.25">
      <c r="A1202" s="19"/>
      <c r="B1202" s="11"/>
      <c r="C1202" s="11"/>
      <c r="D1202" s="11"/>
      <c r="E1202" s="11"/>
    </row>
    <row r="1203" spans="1:5" x14ac:dyDescent="0.25">
      <c r="A1203" s="19"/>
      <c r="B1203" s="11"/>
      <c r="C1203" s="11"/>
      <c r="D1203" s="11"/>
      <c r="E1203" s="11"/>
    </row>
    <row r="1204" spans="1:5" x14ac:dyDescent="0.25">
      <c r="A1204" s="19"/>
      <c r="B1204" s="11"/>
      <c r="C1204" s="11"/>
      <c r="D1204" s="11"/>
      <c r="E1204" s="11"/>
    </row>
    <row r="1205" spans="1:5" x14ac:dyDescent="0.25">
      <c r="A1205" s="19"/>
      <c r="B1205" s="11"/>
      <c r="C1205" s="11"/>
      <c r="D1205" s="11"/>
      <c r="E1205" s="11"/>
    </row>
    <row r="1206" spans="1:5" x14ac:dyDescent="0.25">
      <c r="A1206" s="19"/>
      <c r="B1206" s="11"/>
      <c r="C1206" s="11"/>
      <c r="D1206" s="11"/>
      <c r="E1206" s="11"/>
    </row>
    <row r="1207" spans="1:5" x14ac:dyDescent="0.25">
      <c r="A1207" s="19"/>
      <c r="B1207" s="11"/>
      <c r="C1207" s="11"/>
      <c r="D1207" s="11"/>
      <c r="E1207" s="11"/>
    </row>
    <row r="1208" spans="1:5" x14ac:dyDescent="0.25">
      <c r="A1208" s="19"/>
      <c r="B1208" s="11"/>
      <c r="C1208" s="11"/>
      <c r="D1208" s="11"/>
      <c r="E1208" s="11"/>
    </row>
    <row r="1209" spans="1:5" x14ac:dyDescent="0.25">
      <c r="A1209" s="19"/>
      <c r="B1209" s="11"/>
      <c r="C1209" s="11"/>
      <c r="D1209" s="11"/>
      <c r="E1209" s="11"/>
    </row>
    <row r="1210" spans="1:5" x14ac:dyDescent="0.25">
      <c r="A1210" s="19"/>
      <c r="B1210" s="11"/>
      <c r="C1210" s="11"/>
      <c r="D1210" s="11"/>
      <c r="E1210" s="11"/>
    </row>
    <row r="1211" spans="1:5" x14ac:dyDescent="0.25">
      <c r="A1211" s="19"/>
      <c r="B1211" s="11"/>
      <c r="C1211" s="11"/>
      <c r="D1211" s="11"/>
      <c r="E1211" s="11"/>
    </row>
    <row r="1212" spans="1:5" x14ac:dyDescent="0.25">
      <c r="A1212" s="19"/>
      <c r="B1212" s="11"/>
      <c r="C1212" s="11"/>
      <c r="D1212" s="11"/>
      <c r="E1212" s="11"/>
    </row>
    <row r="1213" spans="1:5" x14ac:dyDescent="0.25">
      <c r="A1213" s="19"/>
      <c r="B1213" s="11"/>
      <c r="C1213" s="11"/>
      <c r="D1213" s="11"/>
      <c r="E1213" s="11"/>
    </row>
    <row r="1214" spans="1:5" x14ac:dyDescent="0.25">
      <c r="A1214" s="19"/>
      <c r="B1214" s="11"/>
      <c r="C1214" s="11"/>
      <c r="D1214" s="11"/>
      <c r="E1214" s="11"/>
    </row>
    <row r="1215" spans="1:5" x14ac:dyDescent="0.25">
      <c r="A1215" s="19"/>
      <c r="B1215" s="11"/>
      <c r="C1215" s="11"/>
      <c r="D1215" s="11"/>
      <c r="E1215" s="11"/>
    </row>
    <row r="1216" spans="1:5" x14ac:dyDescent="0.25">
      <c r="A1216" s="19"/>
      <c r="B1216" s="11"/>
      <c r="C1216" s="11"/>
      <c r="D1216" s="11"/>
      <c r="E1216" s="11"/>
    </row>
    <row r="1217" spans="1:5" x14ac:dyDescent="0.25">
      <c r="A1217" s="19"/>
      <c r="B1217" s="11"/>
      <c r="C1217" s="11"/>
      <c r="D1217" s="11"/>
      <c r="E1217" s="11"/>
    </row>
    <row r="1218" spans="1:5" x14ac:dyDescent="0.25">
      <c r="A1218" s="19"/>
      <c r="B1218" s="11"/>
      <c r="C1218" s="11"/>
      <c r="D1218" s="11"/>
      <c r="E1218" s="11"/>
    </row>
    <row r="1219" spans="1:5" x14ac:dyDescent="0.25">
      <c r="A1219" s="19"/>
      <c r="B1219" s="11"/>
      <c r="C1219" s="11"/>
      <c r="D1219" s="11"/>
      <c r="E1219" s="11"/>
    </row>
    <row r="1220" spans="1:5" x14ac:dyDescent="0.25">
      <c r="A1220" s="19"/>
      <c r="B1220" s="11"/>
      <c r="C1220" s="11"/>
      <c r="D1220" s="11"/>
      <c r="E1220" s="11"/>
    </row>
    <row r="1221" spans="1:5" x14ac:dyDescent="0.25">
      <c r="A1221" s="19"/>
      <c r="B1221" s="11"/>
      <c r="C1221" s="11"/>
      <c r="D1221" s="11"/>
      <c r="E1221" s="11"/>
    </row>
    <row r="1222" spans="1:5" x14ac:dyDescent="0.25">
      <c r="A1222" s="19"/>
      <c r="B1222" s="11"/>
      <c r="C1222" s="11"/>
      <c r="D1222" s="11"/>
      <c r="E1222" s="11"/>
    </row>
    <row r="1223" spans="1:5" x14ac:dyDescent="0.25">
      <c r="A1223" s="19"/>
      <c r="B1223" s="11"/>
      <c r="C1223" s="11"/>
      <c r="D1223" s="11"/>
      <c r="E1223" s="11"/>
    </row>
    <row r="1224" spans="1:5" x14ac:dyDescent="0.25">
      <c r="A1224" s="19"/>
      <c r="B1224" s="11"/>
      <c r="C1224" s="11"/>
      <c r="D1224" s="11"/>
      <c r="E1224" s="11"/>
    </row>
    <row r="1225" spans="1:5" x14ac:dyDescent="0.25">
      <c r="A1225" s="19"/>
      <c r="B1225" s="11"/>
      <c r="C1225" s="11"/>
      <c r="D1225" s="11"/>
      <c r="E1225" s="11"/>
    </row>
    <row r="1226" spans="1:5" x14ac:dyDescent="0.25">
      <c r="A1226" s="19"/>
      <c r="B1226" s="11"/>
      <c r="C1226" s="11"/>
      <c r="D1226" s="11"/>
      <c r="E1226" s="11"/>
    </row>
    <row r="1227" spans="1:5" x14ac:dyDescent="0.25">
      <c r="A1227" s="19"/>
      <c r="B1227" s="11"/>
      <c r="C1227" s="11"/>
      <c r="D1227" s="11"/>
      <c r="E1227" s="11"/>
    </row>
    <row r="1228" spans="1:5" x14ac:dyDescent="0.25">
      <c r="A1228" s="19"/>
      <c r="B1228" s="11"/>
      <c r="C1228" s="11"/>
      <c r="D1228" s="11"/>
      <c r="E1228" s="11"/>
    </row>
    <row r="1229" spans="1:5" x14ac:dyDescent="0.25">
      <c r="A1229" s="19"/>
      <c r="B1229" s="11"/>
      <c r="C1229" s="11"/>
      <c r="D1229" s="11"/>
      <c r="E1229" s="11"/>
    </row>
    <row r="1230" spans="1:5" x14ac:dyDescent="0.25">
      <c r="A1230" s="19"/>
      <c r="B1230" s="11"/>
      <c r="C1230" s="11"/>
      <c r="D1230" s="11"/>
      <c r="E1230" s="11"/>
    </row>
    <row r="1231" spans="1:5" x14ac:dyDescent="0.25">
      <c r="A1231" s="19"/>
      <c r="B1231" s="11"/>
      <c r="C1231" s="11"/>
      <c r="D1231" s="11"/>
      <c r="E1231" s="11"/>
    </row>
    <row r="1232" spans="1:5" x14ac:dyDescent="0.25">
      <c r="A1232" s="19"/>
      <c r="B1232" s="11"/>
      <c r="C1232" s="11"/>
      <c r="D1232" s="11"/>
      <c r="E1232" s="11"/>
    </row>
    <row r="1233" spans="1:5" x14ac:dyDescent="0.25">
      <c r="A1233" s="19"/>
      <c r="B1233" s="11"/>
      <c r="C1233" s="11"/>
      <c r="D1233" s="11"/>
      <c r="E1233" s="11"/>
    </row>
    <row r="1234" spans="1:5" x14ac:dyDescent="0.25">
      <c r="A1234" s="19"/>
      <c r="B1234" s="11"/>
      <c r="C1234" s="11"/>
      <c r="D1234" s="11"/>
      <c r="E1234" s="11"/>
    </row>
    <row r="1235" spans="1:5" x14ac:dyDescent="0.25">
      <c r="A1235" s="19"/>
      <c r="B1235" s="11"/>
      <c r="C1235" s="11"/>
      <c r="D1235" s="11"/>
      <c r="E1235" s="11"/>
    </row>
    <row r="1236" spans="1:5" x14ac:dyDescent="0.25">
      <c r="A1236" s="19"/>
      <c r="B1236" s="11"/>
      <c r="C1236" s="11"/>
      <c r="D1236" s="11"/>
      <c r="E1236" s="11"/>
    </row>
    <row r="1237" spans="1:5" x14ac:dyDescent="0.25">
      <c r="A1237" s="19"/>
      <c r="B1237" s="11"/>
      <c r="C1237" s="11"/>
      <c r="D1237" s="11"/>
      <c r="E1237" s="11"/>
    </row>
    <row r="1238" spans="1:5" x14ac:dyDescent="0.25">
      <c r="A1238" s="19"/>
      <c r="B1238" s="11"/>
      <c r="C1238" s="11"/>
      <c r="D1238" s="11"/>
      <c r="E1238" s="11"/>
    </row>
    <row r="1239" spans="1:5" x14ac:dyDescent="0.25">
      <c r="A1239" s="19"/>
      <c r="B1239" s="11"/>
      <c r="C1239" s="11"/>
      <c r="D1239" s="11"/>
      <c r="E1239" s="11"/>
    </row>
    <row r="1240" spans="1:5" x14ac:dyDescent="0.25">
      <c r="A1240" s="19"/>
      <c r="B1240" s="11"/>
      <c r="C1240" s="11"/>
      <c r="D1240" s="11"/>
      <c r="E1240" s="11"/>
    </row>
    <row r="1241" spans="1:5" x14ac:dyDescent="0.25">
      <c r="A1241" s="19"/>
      <c r="B1241" s="11"/>
      <c r="C1241" s="11"/>
      <c r="D1241" s="11"/>
      <c r="E1241" s="11"/>
    </row>
    <row r="1242" spans="1:5" x14ac:dyDescent="0.25">
      <c r="A1242" s="19"/>
      <c r="B1242" s="11"/>
      <c r="C1242" s="11"/>
      <c r="D1242" s="11"/>
      <c r="E1242" s="11"/>
    </row>
    <row r="1243" spans="1:5" x14ac:dyDescent="0.25">
      <c r="A1243" s="19"/>
      <c r="B1243" s="11"/>
      <c r="C1243" s="11"/>
      <c r="D1243" s="11"/>
      <c r="E1243" s="11"/>
    </row>
  </sheetData>
  <mergeCells count="2">
    <mergeCell ref="B42:E42"/>
    <mergeCell ref="B7:G7"/>
  </mergeCells>
  <pageMargins left="0.7" right="0.7" top="0.75" bottom="0.75" header="0.3" footer="0.3"/>
  <pageSetup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showGridLines="0" workbookViewId="0">
      <selection activeCell="A6" sqref="A6"/>
    </sheetView>
  </sheetViews>
  <sheetFormatPr defaultColWidth="12.7109375" defaultRowHeight="15" x14ac:dyDescent="0.25"/>
  <cols>
    <col min="1" max="3" width="12.7109375" customWidth="1"/>
  </cols>
  <sheetData>
    <row r="1" spans="1:2" s="13" customFormat="1" ht="18.75" x14ac:dyDescent="0.3">
      <c r="A1" s="30" t="s">
        <v>1004</v>
      </c>
      <c r="B1" s="17"/>
    </row>
    <row r="2" spans="1:2" s="13" customFormat="1" ht="11.25" x14ac:dyDescent="0.2">
      <c r="A2" s="15" t="s">
        <v>122</v>
      </c>
      <c r="B2" s="17" t="s">
        <v>149</v>
      </c>
    </row>
    <row r="3" spans="1:2" s="13" customFormat="1" ht="11.25" x14ac:dyDescent="0.2">
      <c r="A3" s="15" t="s">
        <v>123</v>
      </c>
      <c r="B3" s="17" t="s">
        <v>1022</v>
      </c>
    </row>
    <row r="4" spans="1:2" s="13" customFormat="1" ht="11.25" x14ac:dyDescent="0.2">
      <c r="A4" s="15" t="s">
        <v>124</v>
      </c>
      <c r="B4" s="17" t="s">
        <v>1019</v>
      </c>
    </row>
    <row r="5" spans="1:2" s="14" customFormat="1" ht="11.25" x14ac:dyDescent="0.2">
      <c r="A5" s="16" t="s">
        <v>125</v>
      </c>
      <c r="B5" s="18" t="s">
        <v>126</v>
      </c>
    </row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3" ht="15" customHeight="1" x14ac:dyDescent="0.25"/>
    <row r="34" spans="1:3" ht="15" customHeight="1" x14ac:dyDescent="0.25"/>
    <row r="35" spans="1:3" ht="15" customHeight="1" x14ac:dyDescent="0.25"/>
    <row r="36" spans="1:3" ht="15" customHeight="1" x14ac:dyDescent="0.25"/>
    <row r="37" spans="1:3" ht="15" customHeight="1" x14ac:dyDescent="0.25"/>
    <row r="38" spans="1:3" ht="15" customHeight="1" x14ac:dyDescent="0.25"/>
    <row r="39" spans="1:3" ht="15" customHeight="1" x14ac:dyDescent="0.25"/>
    <row r="40" spans="1:3" ht="15" customHeight="1" x14ac:dyDescent="0.25"/>
    <row r="41" spans="1:3" ht="15" customHeight="1" x14ac:dyDescent="0.25"/>
    <row r="42" spans="1:3" ht="15" customHeight="1" x14ac:dyDescent="0.25"/>
    <row r="43" spans="1:3" ht="15" customHeight="1" x14ac:dyDescent="0.25"/>
    <row r="44" spans="1:3" ht="15" customHeight="1" x14ac:dyDescent="0.25"/>
    <row r="45" spans="1:3" ht="15" customHeight="1" x14ac:dyDescent="0.25">
      <c r="A45" s="20"/>
      <c r="B45" s="39"/>
      <c r="C45" s="39"/>
    </row>
    <row r="46" spans="1:3" ht="15" customHeight="1" thickBot="1" x14ac:dyDescent="0.3">
      <c r="A46" s="21" t="s">
        <v>148</v>
      </c>
      <c r="B46" s="23"/>
      <c r="C46" s="23"/>
    </row>
    <row r="47" spans="1:3" ht="15" customHeight="1" thickTop="1" x14ac:dyDescent="0.25">
      <c r="A47" s="19"/>
      <c r="B47" s="22">
        <f t="array" ref="B47:B316">_xll.StatBoxPlotX([0]!ST_Salary)</f>
        <v>1175000</v>
      </c>
      <c r="C47" s="22">
        <f t="array" ref="C47:C316">_xll.StatBoxPlotY(1)</f>
        <v>4</v>
      </c>
    </row>
    <row r="48" spans="1:3" ht="15" customHeight="1" x14ac:dyDescent="0.25">
      <c r="A48" s="19"/>
      <c r="B48" s="22">
        <v>430150</v>
      </c>
      <c r="C48" s="22">
        <v>4</v>
      </c>
    </row>
    <row r="49" spans="1:3" ht="15" customHeight="1" x14ac:dyDescent="0.25">
      <c r="A49" s="19"/>
      <c r="B49" s="22">
        <v>430150</v>
      </c>
      <c r="C49" s="22">
        <v>7</v>
      </c>
    </row>
    <row r="50" spans="1:3" ht="15" customHeight="1" x14ac:dyDescent="0.25">
      <c r="A50" s="19"/>
      <c r="B50" s="22">
        <v>414000</v>
      </c>
      <c r="C50" s="22">
        <v>7</v>
      </c>
    </row>
    <row r="51" spans="1:3" ht="15" customHeight="1" x14ac:dyDescent="0.25">
      <c r="A51" s="19"/>
      <c r="B51" s="22">
        <v>430150</v>
      </c>
      <c r="C51" s="22">
        <v>7</v>
      </c>
    </row>
    <row r="52" spans="1:3" ht="15" customHeight="1" x14ac:dyDescent="0.25">
      <c r="A52" s="19"/>
      <c r="B52" s="22">
        <v>430150</v>
      </c>
      <c r="C52" s="22">
        <v>10</v>
      </c>
    </row>
    <row r="53" spans="1:3" ht="15" customHeight="1" x14ac:dyDescent="0.25">
      <c r="A53" s="19"/>
      <c r="B53" s="22">
        <v>4312500</v>
      </c>
      <c r="C53" s="22">
        <v>10</v>
      </c>
    </row>
    <row r="54" spans="1:3" ht="15" customHeight="1" x14ac:dyDescent="0.25">
      <c r="A54" s="19"/>
      <c r="B54" s="22">
        <v>4312500</v>
      </c>
      <c r="C54" s="22">
        <v>7</v>
      </c>
    </row>
    <row r="55" spans="1:3" ht="15" customHeight="1" x14ac:dyDescent="0.25">
      <c r="A55" s="19"/>
      <c r="B55" s="22">
        <v>10000000</v>
      </c>
      <c r="C55" s="22">
        <v>7</v>
      </c>
    </row>
    <row r="56" spans="1:3" ht="15" customHeight="1" x14ac:dyDescent="0.25">
      <c r="A56" s="19"/>
      <c r="B56" s="22">
        <v>4312500</v>
      </c>
      <c r="C56" s="22">
        <v>7</v>
      </c>
    </row>
    <row r="57" spans="1:3" ht="15" customHeight="1" x14ac:dyDescent="0.25">
      <c r="A57" s="19"/>
      <c r="B57" s="22">
        <v>4312500</v>
      </c>
      <c r="C57" s="22">
        <v>4</v>
      </c>
    </row>
    <row r="58" spans="1:3" ht="15" customHeight="1" x14ac:dyDescent="0.25">
      <c r="A58" s="19"/>
      <c r="B58" s="22">
        <v>1175000</v>
      </c>
      <c r="C58" s="22">
        <v>4</v>
      </c>
    </row>
    <row r="59" spans="1:3" ht="15" customHeight="1" x14ac:dyDescent="0.25">
      <c r="A59" s="19"/>
      <c r="B59" s="22">
        <v>1175000</v>
      </c>
      <c r="C59" s="22">
        <v>10</v>
      </c>
    </row>
    <row r="60" spans="1:3" ht="15" customHeight="1" x14ac:dyDescent="0.25">
      <c r="A60" s="19"/>
      <c r="B60" s="22">
        <v>3305054.6749703442</v>
      </c>
      <c r="C60" s="22">
        <v>7</v>
      </c>
    </row>
    <row r="61" spans="1:3" ht="15" customHeight="1" x14ac:dyDescent="0.25">
      <c r="A61" s="19"/>
      <c r="B61" s="22" t="e">
        <v>#N/A</v>
      </c>
      <c r="C61" s="22">
        <v>7</v>
      </c>
    </row>
    <row r="62" spans="1:3" ht="15" customHeight="1" x14ac:dyDescent="0.25">
      <c r="A62" s="19"/>
      <c r="B62" s="22" t="e">
        <v>#N/A</v>
      </c>
      <c r="C62" s="22">
        <v>7</v>
      </c>
    </row>
    <row r="63" spans="1:3" ht="15" customHeight="1" x14ac:dyDescent="0.25">
      <c r="A63" s="19"/>
      <c r="B63" s="22" t="e">
        <v>#N/A</v>
      </c>
      <c r="C63" s="22">
        <v>7</v>
      </c>
    </row>
    <row r="64" spans="1:3" ht="15" customHeight="1" x14ac:dyDescent="0.25">
      <c r="A64" s="19"/>
      <c r="B64" s="22" t="e">
        <v>#N/A</v>
      </c>
      <c r="C64" s="22">
        <v>7</v>
      </c>
    </row>
    <row r="65" spans="1:3" ht="15" customHeight="1" x14ac:dyDescent="0.25">
      <c r="A65" s="19"/>
      <c r="B65" s="22" t="e">
        <v>#N/A</v>
      </c>
      <c r="C65" s="22">
        <v>7</v>
      </c>
    </row>
    <row r="66" spans="1:3" ht="15" customHeight="1" x14ac:dyDescent="0.25">
      <c r="A66" s="19"/>
      <c r="B66" s="22" t="e">
        <v>#N/A</v>
      </c>
      <c r="C66" s="22">
        <v>7</v>
      </c>
    </row>
    <row r="67" spans="1:3" ht="15" customHeight="1" x14ac:dyDescent="0.25">
      <c r="A67" s="19"/>
      <c r="B67" s="22" t="e">
        <v>#N/A</v>
      </c>
      <c r="C67" s="22">
        <v>7</v>
      </c>
    </row>
    <row r="68" spans="1:3" ht="15" customHeight="1" x14ac:dyDescent="0.25">
      <c r="A68" s="19"/>
      <c r="B68" s="22" t="e">
        <v>#N/A</v>
      </c>
      <c r="C68" s="22">
        <v>7</v>
      </c>
    </row>
    <row r="69" spans="1:3" ht="15" customHeight="1" x14ac:dyDescent="0.25">
      <c r="A69" s="19"/>
      <c r="B69" s="22" t="e">
        <v>#N/A</v>
      </c>
      <c r="C69" s="22">
        <v>7</v>
      </c>
    </row>
    <row r="70" spans="1:3" ht="15" customHeight="1" x14ac:dyDescent="0.25">
      <c r="A70" s="19"/>
      <c r="B70" s="22" t="e">
        <v>#N/A</v>
      </c>
      <c r="C70" s="22">
        <v>7</v>
      </c>
    </row>
    <row r="71" spans="1:3" ht="15" customHeight="1" x14ac:dyDescent="0.25">
      <c r="A71" s="19"/>
      <c r="B71" s="22" t="e">
        <v>#N/A</v>
      </c>
      <c r="C71" s="22">
        <v>7</v>
      </c>
    </row>
    <row r="72" spans="1:3" ht="15" customHeight="1" x14ac:dyDescent="0.25">
      <c r="A72" s="19"/>
      <c r="B72" s="22" t="e">
        <v>#N/A</v>
      </c>
      <c r="C72" s="22">
        <v>7</v>
      </c>
    </row>
    <row r="73" spans="1:3" ht="15" customHeight="1" x14ac:dyDescent="0.25">
      <c r="A73" s="19"/>
      <c r="B73" s="22" t="e">
        <v>#N/A</v>
      </c>
      <c r="C73" s="22">
        <v>7</v>
      </c>
    </row>
    <row r="74" spans="1:3" ht="15" customHeight="1" x14ac:dyDescent="0.25">
      <c r="A74" s="19"/>
      <c r="B74" s="22" t="e">
        <v>#N/A</v>
      </c>
      <c r="C74" s="22">
        <v>7</v>
      </c>
    </row>
    <row r="75" spans="1:3" ht="15" customHeight="1" x14ac:dyDescent="0.25">
      <c r="A75" s="19"/>
      <c r="B75" s="22" t="e">
        <v>#N/A</v>
      </c>
      <c r="C75" s="22">
        <v>7</v>
      </c>
    </row>
    <row r="76" spans="1:3" ht="15" customHeight="1" x14ac:dyDescent="0.25">
      <c r="A76" s="19"/>
      <c r="B76" s="22" t="e">
        <v>#N/A</v>
      </c>
      <c r="C76" s="22">
        <v>7</v>
      </c>
    </row>
    <row r="77" spans="1:3" ht="15" customHeight="1" x14ac:dyDescent="0.25">
      <c r="A77" s="19"/>
      <c r="B77" s="22" t="e">
        <v>#N/A</v>
      </c>
      <c r="C77" s="22">
        <v>7</v>
      </c>
    </row>
    <row r="78" spans="1:3" ht="15" customHeight="1" x14ac:dyDescent="0.25">
      <c r="A78" s="19"/>
      <c r="B78" s="22" t="e">
        <v>#N/A</v>
      </c>
      <c r="C78" s="22">
        <v>7</v>
      </c>
    </row>
    <row r="79" spans="1:3" ht="15" customHeight="1" x14ac:dyDescent="0.25">
      <c r="A79" s="19"/>
      <c r="B79" s="22" t="e">
        <v>#N/A</v>
      </c>
      <c r="C79" s="22">
        <v>7</v>
      </c>
    </row>
    <row r="80" spans="1:3" ht="15" customHeight="1" x14ac:dyDescent="0.25">
      <c r="A80" s="19"/>
      <c r="B80" s="22" t="e">
        <v>#N/A</v>
      </c>
      <c r="C80" s="22">
        <v>7</v>
      </c>
    </row>
    <row r="81" spans="1:3" ht="15" customHeight="1" x14ac:dyDescent="0.25">
      <c r="A81" s="19"/>
      <c r="B81" s="22" t="e">
        <v>#N/A</v>
      </c>
      <c r="C81" s="22">
        <v>7</v>
      </c>
    </row>
    <row r="82" spans="1:3" ht="15" customHeight="1" x14ac:dyDescent="0.25">
      <c r="A82" s="19"/>
      <c r="B82" s="22" t="e">
        <v>#N/A</v>
      </c>
      <c r="C82" s="22">
        <v>7</v>
      </c>
    </row>
    <row r="83" spans="1:3" ht="15" customHeight="1" x14ac:dyDescent="0.25">
      <c r="A83" s="19"/>
      <c r="B83" s="22" t="e">
        <v>#N/A</v>
      </c>
      <c r="C83" s="22">
        <v>7</v>
      </c>
    </row>
    <row r="84" spans="1:3" ht="15" customHeight="1" x14ac:dyDescent="0.25">
      <c r="A84" s="19"/>
      <c r="B84" s="22" t="e">
        <v>#N/A</v>
      </c>
      <c r="C84" s="22">
        <v>7</v>
      </c>
    </row>
    <row r="85" spans="1:3" ht="15" customHeight="1" x14ac:dyDescent="0.25">
      <c r="A85" s="19"/>
      <c r="B85" s="22" t="e">
        <v>#N/A</v>
      </c>
      <c r="C85" s="22">
        <v>7</v>
      </c>
    </row>
    <row r="86" spans="1:3" ht="15" customHeight="1" x14ac:dyDescent="0.25">
      <c r="A86" s="19"/>
      <c r="B86" s="22" t="e">
        <v>#N/A</v>
      </c>
      <c r="C86" s="22">
        <v>7</v>
      </c>
    </row>
    <row r="87" spans="1:3" ht="15" customHeight="1" x14ac:dyDescent="0.25">
      <c r="A87" s="19"/>
      <c r="B87" s="22" t="e">
        <v>#N/A</v>
      </c>
      <c r="C87" s="22">
        <v>7</v>
      </c>
    </row>
    <row r="88" spans="1:3" ht="15" customHeight="1" x14ac:dyDescent="0.25">
      <c r="A88" s="19"/>
      <c r="B88" s="22" t="e">
        <v>#N/A</v>
      </c>
      <c r="C88" s="22">
        <v>7</v>
      </c>
    </row>
    <row r="89" spans="1:3" ht="15" customHeight="1" x14ac:dyDescent="0.25">
      <c r="A89" s="19"/>
      <c r="B89" s="22" t="e">
        <v>#N/A</v>
      </c>
      <c r="C89" s="22">
        <v>7</v>
      </c>
    </row>
    <row r="90" spans="1:3" ht="15" customHeight="1" x14ac:dyDescent="0.25">
      <c r="A90" s="19"/>
      <c r="B90" s="22" t="e">
        <v>#N/A</v>
      </c>
      <c r="C90" s="22">
        <v>7</v>
      </c>
    </row>
    <row r="91" spans="1:3" ht="15" customHeight="1" x14ac:dyDescent="0.25">
      <c r="A91" s="19"/>
      <c r="B91" s="22" t="e">
        <v>#N/A</v>
      </c>
      <c r="C91" s="22">
        <v>7</v>
      </c>
    </row>
    <row r="92" spans="1:3" ht="15" customHeight="1" x14ac:dyDescent="0.25">
      <c r="A92" s="19"/>
      <c r="B92" s="22" t="e">
        <v>#N/A</v>
      </c>
      <c r="C92" s="22">
        <v>7</v>
      </c>
    </row>
    <row r="93" spans="1:3" ht="15" customHeight="1" x14ac:dyDescent="0.25">
      <c r="A93" s="19"/>
      <c r="B93" s="22" t="e">
        <v>#N/A</v>
      </c>
      <c r="C93" s="22">
        <v>7</v>
      </c>
    </row>
    <row r="94" spans="1:3" ht="15" customHeight="1" x14ac:dyDescent="0.25">
      <c r="A94" s="19"/>
      <c r="B94" s="22" t="e">
        <v>#N/A</v>
      </c>
      <c r="C94" s="22">
        <v>7</v>
      </c>
    </row>
    <row r="95" spans="1:3" ht="15" customHeight="1" x14ac:dyDescent="0.25">
      <c r="A95" s="19"/>
      <c r="B95" s="22" t="e">
        <v>#N/A</v>
      </c>
      <c r="C95" s="22">
        <v>7</v>
      </c>
    </row>
    <row r="96" spans="1:3" ht="15" customHeight="1" x14ac:dyDescent="0.25">
      <c r="A96" s="19"/>
      <c r="B96" s="22" t="e">
        <v>#N/A</v>
      </c>
      <c r="C96" s="22">
        <v>7</v>
      </c>
    </row>
    <row r="97" spans="1:3" ht="15" customHeight="1" x14ac:dyDescent="0.25">
      <c r="A97" s="19"/>
      <c r="B97" s="22" t="e">
        <v>#N/A</v>
      </c>
      <c r="C97" s="22">
        <v>7</v>
      </c>
    </row>
    <row r="98" spans="1:3" ht="15" customHeight="1" x14ac:dyDescent="0.25">
      <c r="A98" s="19"/>
      <c r="B98" s="22" t="e">
        <v>#N/A</v>
      </c>
      <c r="C98" s="22">
        <v>7</v>
      </c>
    </row>
    <row r="99" spans="1:3" ht="15" customHeight="1" x14ac:dyDescent="0.25">
      <c r="A99" s="19"/>
      <c r="B99" s="22" t="e">
        <v>#N/A</v>
      </c>
      <c r="C99" s="22">
        <v>7</v>
      </c>
    </row>
    <row r="100" spans="1:3" ht="15" customHeight="1" x14ac:dyDescent="0.25">
      <c r="A100" s="19"/>
      <c r="B100" s="22" t="e">
        <v>#N/A</v>
      </c>
      <c r="C100" s="22">
        <v>7</v>
      </c>
    </row>
    <row r="101" spans="1:3" ht="15" customHeight="1" x14ac:dyDescent="0.25">
      <c r="A101" s="19"/>
      <c r="B101" s="22" t="e">
        <v>#N/A</v>
      </c>
      <c r="C101" s="22">
        <v>7</v>
      </c>
    </row>
    <row r="102" spans="1:3" ht="15" customHeight="1" x14ac:dyDescent="0.25">
      <c r="A102" s="19"/>
      <c r="B102" s="22" t="e">
        <v>#N/A</v>
      </c>
      <c r="C102" s="22">
        <v>7</v>
      </c>
    </row>
    <row r="103" spans="1:3" ht="15" customHeight="1" x14ac:dyDescent="0.25">
      <c r="A103" s="19"/>
      <c r="B103" s="22" t="e">
        <v>#N/A</v>
      </c>
      <c r="C103" s="22">
        <v>7</v>
      </c>
    </row>
    <row r="104" spans="1:3" ht="15" customHeight="1" x14ac:dyDescent="0.25">
      <c r="A104" s="19"/>
      <c r="B104" s="22" t="e">
        <v>#N/A</v>
      </c>
      <c r="C104" s="22">
        <v>7</v>
      </c>
    </row>
    <row r="105" spans="1:3" ht="15" customHeight="1" x14ac:dyDescent="0.25">
      <c r="A105" s="19"/>
      <c r="B105" s="22" t="e">
        <v>#N/A</v>
      </c>
      <c r="C105" s="22">
        <v>7</v>
      </c>
    </row>
    <row r="106" spans="1:3" ht="15" customHeight="1" x14ac:dyDescent="0.25">
      <c r="A106" s="19"/>
      <c r="B106" s="22" t="e">
        <v>#N/A</v>
      </c>
      <c r="C106" s="22">
        <v>7</v>
      </c>
    </row>
    <row r="107" spans="1:3" ht="15" customHeight="1" x14ac:dyDescent="0.25">
      <c r="A107" s="19"/>
      <c r="B107" s="22" t="e">
        <v>#N/A</v>
      </c>
      <c r="C107" s="22">
        <v>7</v>
      </c>
    </row>
    <row r="108" spans="1:3" ht="15" customHeight="1" x14ac:dyDescent="0.25">
      <c r="A108" s="19"/>
      <c r="B108" s="22" t="e">
        <v>#N/A</v>
      </c>
      <c r="C108" s="22">
        <v>7</v>
      </c>
    </row>
    <row r="109" spans="1:3" ht="15" customHeight="1" x14ac:dyDescent="0.25">
      <c r="A109" s="19"/>
      <c r="B109" s="22" t="e">
        <v>#N/A</v>
      </c>
      <c r="C109" s="22">
        <v>7</v>
      </c>
    </row>
    <row r="110" spans="1:3" ht="15" customHeight="1" x14ac:dyDescent="0.25">
      <c r="A110" s="19"/>
      <c r="B110" s="22" t="e">
        <v>#N/A</v>
      </c>
      <c r="C110" s="22">
        <v>7</v>
      </c>
    </row>
    <row r="111" spans="1:3" ht="15" customHeight="1" x14ac:dyDescent="0.25">
      <c r="A111" s="19"/>
      <c r="B111" s="22" t="e">
        <v>#N/A</v>
      </c>
      <c r="C111" s="22">
        <v>7</v>
      </c>
    </row>
    <row r="112" spans="1:3" ht="15" customHeight="1" x14ac:dyDescent="0.25">
      <c r="A112" s="19"/>
      <c r="B112" s="22" t="e">
        <v>#N/A</v>
      </c>
      <c r="C112" s="22">
        <v>7</v>
      </c>
    </row>
    <row r="113" spans="1:3" ht="15" customHeight="1" x14ac:dyDescent="0.25">
      <c r="A113" s="19"/>
      <c r="B113" s="22" t="e">
        <v>#N/A</v>
      </c>
      <c r="C113" s="22">
        <v>7</v>
      </c>
    </row>
    <row r="114" spans="1:3" ht="15" customHeight="1" x14ac:dyDescent="0.25">
      <c r="A114" s="19"/>
      <c r="B114" s="22" t="e">
        <v>#N/A</v>
      </c>
      <c r="C114" s="22">
        <v>7</v>
      </c>
    </row>
    <row r="115" spans="1:3" ht="15" customHeight="1" x14ac:dyDescent="0.25">
      <c r="A115" s="19"/>
      <c r="B115" s="22" t="e">
        <v>#N/A</v>
      </c>
      <c r="C115" s="22">
        <v>7</v>
      </c>
    </row>
    <row r="116" spans="1:3" ht="15" customHeight="1" x14ac:dyDescent="0.25">
      <c r="A116" s="19"/>
      <c r="B116" s="22" t="e">
        <v>#N/A</v>
      </c>
      <c r="C116" s="22">
        <v>7</v>
      </c>
    </row>
    <row r="117" spans="1:3" ht="15" customHeight="1" x14ac:dyDescent="0.25">
      <c r="A117" s="19"/>
      <c r="B117" s="22" t="e">
        <v>#N/A</v>
      </c>
      <c r="C117" s="22">
        <v>7</v>
      </c>
    </row>
    <row r="118" spans="1:3" ht="15" customHeight="1" x14ac:dyDescent="0.25">
      <c r="A118" s="19"/>
      <c r="B118" s="22" t="e">
        <v>#N/A</v>
      </c>
      <c r="C118" s="22">
        <v>7</v>
      </c>
    </row>
    <row r="119" spans="1:3" ht="15" customHeight="1" x14ac:dyDescent="0.25">
      <c r="A119" s="19"/>
      <c r="B119" s="22" t="e">
        <v>#N/A</v>
      </c>
      <c r="C119" s="22">
        <v>7</v>
      </c>
    </row>
    <row r="120" spans="1:3" ht="15" customHeight="1" x14ac:dyDescent="0.25">
      <c r="A120" s="19"/>
      <c r="B120" s="22" t="e">
        <v>#N/A</v>
      </c>
      <c r="C120" s="22">
        <v>7</v>
      </c>
    </row>
    <row r="121" spans="1:3" ht="15" customHeight="1" x14ac:dyDescent="0.25">
      <c r="A121" s="19"/>
      <c r="B121" s="22" t="e">
        <v>#N/A</v>
      </c>
      <c r="C121" s="22">
        <v>7</v>
      </c>
    </row>
    <row r="122" spans="1:3" ht="15" customHeight="1" x14ac:dyDescent="0.25">
      <c r="A122" s="19"/>
      <c r="B122" s="22" t="e">
        <v>#N/A</v>
      </c>
      <c r="C122" s="22">
        <v>7</v>
      </c>
    </row>
    <row r="123" spans="1:3" ht="15" customHeight="1" x14ac:dyDescent="0.25">
      <c r="A123" s="19"/>
      <c r="B123" s="22" t="e">
        <v>#N/A</v>
      </c>
      <c r="C123" s="22">
        <v>7</v>
      </c>
    </row>
    <row r="124" spans="1:3" ht="15" customHeight="1" x14ac:dyDescent="0.25">
      <c r="A124" s="19"/>
      <c r="B124" s="22" t="e">
        <v>#N/A</v>
      </c>
      <c r="C124" s="22">
        <v>7</v>
      </c>
    </row>
    <row r="125" spans="1:3" ht="15" customHeight="1" x14ac:dyDescent="0.25">
      <c r="A125" s="19"/>
      <c r="B125" s="22">
        <v>16000000</v>
      </c>
      <c r="C125" s="22">
        <v>7</v>
      </c>
    </row>
    <row r="126" spans="1:3" ht="15" customHeight="1" x14ac:dyDescent="0.25">
      <c r="A126" s="19"/>
      <c r="B126" s="22">
        <v>16174974</v>
      </c>
      <c r="C126" s="22">
        <v>7</v>
      </c>
    </row>
    <row r="127" spans="1:3" ht="15" customHeight="1" x14ac:dyDescent="0.25">
      <c r="A127" s="19"/>
      <c r="B127" s="22">
        <v>16317774</v>
      </c>
      <c r="C127" s="22">
        <v>7</v>
      </c>
    </row>
    <row r="128" spans="1:3" ht="15" customHeight="1" x14ac:dyDescent="0.25">
      <c r="A128" s="19"/>
      <c r="B128" s="22">
        <v>16500000</v>
      </c>
      <c r="C128" s="22">
        <v>7</v>
      </c>
    </row>
    <row r="129" spans="1:3" ht="15" customHeight="1" x14ac:dyDescent="0.25">
      <c r="A129" s="19"/>
      <c r="B129" s="22">
        <v>17000000</v>
      </c>
      <c r="C129" s="22">
        <v>7</v>
      </c>
    </row>
    <row r="130" spans="1:3" ht="15" customHeight="1" x14ac:dyDescent="0.25">
      <c r="A130" s="19"/>
      <c r="B130" s="22">
        <v>18000000</v>
      </c>
      <c r="C130" s="22">
        <v>7</v>
      </c>
    </row>
    <row r="131" spans="1:3" ht="15" customHeight="1" x14ac:dyDescent="0.25">
      <c r="A131" s="19"/>
      <c r="B131" s="22">
        <v>18125000</v>
      </c>
      <c r="C131" s="22">
        <v>7</v>
      </c>
    </row>
    <row r="132" spans="1:3" ht="15" customHeight="1" x14ac:dyDescent="0.25">
      <c r="A132" s="19"/>
      <c r="B132" s="22">
        <v>18500000</v>
      </c>
      <c r="C132" s="22">
        <v>7</v>
      </c>
    </row>
    <row r="133" spans="1:3" ht="15" customHeight="1" x14ac:dyDescent="0.25">
      <c r="A133" s="19"/>
      <c r="B133" s="22">
        <v>18875000</v>
      </c>
      <c r="C133" s="22">
        <v>7</v>
      </c>
    </row>
    <row r="134" spans="1:3" ht="15" customHeight="1" x14ac:dyDescent="0.25">
      <c r="A134" s="19"/>
      <c r="B134" s="22">
        <v>19000000</v>
      </c>
      <c r="C134" s="22">
        <v>7</v>
      </c>
    </row>
    <row r="135" spans="1:3" ht="15" customHeight="1" x14ac:dyDescent="0.25">
      <c r="A135" s="19"/>
      <c r="B135" s="22">
        <v>19325436</v>
      </c>
      <c r="C135" s="22">
        <v>7</v>
      </c>
    </row>
    <row r="136" spans="1:3" ht="15" customHeight="1" x14ac:dyDescent="0.25">
      <c r="A136" s="19"/>
      <c r="B136" s="22">
        <v>20000000</v>
      </c>
      <c r="C136" s="22">
        <v>7</v>
      </c>
    </row>
    <row r="137" spans="1:3" ht="15" customHeight="1" x14ac:dyDescent="0.25">
      <c r="A137" s="19"/>
      <c r="B137" s="22">
        <v>20275000</v>
      </c>
      <c r="C137" s="22">
        <v>7</v>
      </c>
    </row>
    <row r="138" spans="1:3" ht="15" customHeight="1" x14ac:dyDescent="0.25">
      <c r="A138" s="19"/>
      <c r="B138" s="22">
        <v>21644707</v>
      </c>
      <c r="C138" s="22">
        <v>7</v>
      </c>
    </row>
    <row r="139" spans="1:3" ht="15" customHeight="1" x14ac:dyDescent="0.25">
      <c r="A139" s="19"/>
      <c r="B139" s="22">
        <v>23000000</v>
      </c>
      <c r="C139" s="22">
        <v>7</v>
      </c>
    </row>
    <row r="140" spans="1:3" ht="15" customHeight="1" x14ac:dyDescent="0.25">
      <c r="A140" s="19"/>
      <c r="B140" s="22">
        <v>23125000</v>
      </c>
      <c r="C140" s="22">
        <v>7</v>
      </c>
    </row>
    <row r="141" spans="1:3" ht="15" customHeight="1" x14ac:dyDescent="0.25">
      <c r="A141" s="19"/>
      <c r="B141" s="22">
        <v>24285714</v>
      </c>
      <c r="C141" s="22">
        <v>7</v>
      </c>
    </row>
    <row r="142" spans="1:3" ht="15" customHeight="1" x14ac:dyDescent="0.25">
      <c r="A142" s="19"/>
      <c r="B142" s="22">
        <v>26187500</v>
      </c>
      <c r="C142" s="22">
        <v>7</v>
      </c>
    </row>
    <row r="143" spans="1:3" ht="15" customHeight="1" x14ac:dyDescent="0.25">
      <c r="A143" s="19"/>
      <c r="B143" s="22">
        <v>32000000</v>
      </c>
      <c r="C143" s="22">
        <v>7</v>
      </c>
    </row>
    <row r="144" spans="1:3" ht="15" customHeight="1" x14ac:dyDescent="0.25">
      <c r="A144" s="19"/>
      <c r="B144" s="22" t="e">
        <v>#N/A</v>
      </c>
      <c r="C144" s="22">
        <v>7</v>
      </c>
    </row>
    <row r="145" spans="1:3" ht="15" customHeight="1" x14ac:dyDescent="0.25">
      <c r="A145" s="19"/>
      <c r="B145" s="22" t="e">
        <v>#N/A</v>
      </c>
      <c r="C145" s="22">
        <v>7</v>
      </c>
    </row>
    <row r="146" spans="1:3" ht="15" customHeight="1" x14ac:dyDescent="0.25">
      <c r="A146" s="19"/>
      <c r="B146" s="22" t="e">
        <v>#N/A</v>
      </c>
      <c r="C146" s="22">
        <v>7</v>
      </c>
    </row>
    <row r="147" spans="1:3" ht="15" customHeight="1" x14ac:dyDescent="0.25">
      <c r="A147" s="19"/>
      <c r="B147" s="22" t="e">
        <v>#N/A</v>
      </c>
      <c r="C147" s="22">
        <v>7</v>
      </c>
    </row>
    <row r="148" spans="1:3" ht="15" customHeight="1" x14ac:dyDescent="0.25">
      <c r="A148" s="19"/>
      <c r="B148" s="22" t="e">
        <v>#N/A</v>
      </c>
      <c r="C148" s="22">
        <v>7</v>
      </c>
    </row>
    <row r="149" spans="1:3" ht="15" customHeight="1" x14ac:dyDescent="0.25">
      <c r="A149" s="19"/>
      <c r="B149" s="22" t="e">
        <v>#N/A</v>
      </c>
      <c r="C149" s="22">
        <v>7</v>
      </c>
    </row>
    <row r="150" spans="1:3" ht="15" customHeight="1" x14ac:dyDescent="0.25">
      <c r="A150" s="19"/>
      <c r="B150" s="22" t="e">
        <v>#N/A</v>
      </c>
      <c r="C150" s="22">
        <v>7</v>
      </c>
    </row>
    <row r="151" spans="1:3" ht="15" customHeight="1" x14ac:dyDescent="0.25">
      <c r="A151" s="19"/>
      <c r="B151" s="22" t="e">
        <v>#N/A</v>
      </c>
      <c r="C151" s="22">
        <v>7</v>
      </c>
    </row>
    <row r="152" spans="1:3" ht="15" customHeight="1" x14ac:dyDescent="0.25">
      <c r="A152" s="19"/>
      <c r="B152" s="22" t="e">
        <v>#N/A</v>
      </c>
      <c r="C152" s="22">
        <v>7</v>
      </c>
    </row>
    <row r="153" spans="1:3" ht="15" customHeight="1" x14ac:dyDescent="0.25">
      <c r="A153" s="19"/>
      <c r="B153" s="22" t="e">
        <v>#N/A</v>
      </c>
      <c r="C153" s="22">
        <v>7</v>
      </c>
    </row>
    <row r="154" spans="1:3" ht="15" customHeight="1" x14ac:dyDescent="0.25">
      <c r="A154" s="19"/>
      <c r="B154" s="22" t="e">
        <v>#N/A</v>
      </c>
      <c r="C154" s="22">
        <v>7</v>
      </c>
    </row>
    <row r="155" spans="1:3" ht="15" customHeight="1" x14ac:dyDescent="0.25">
      <c r="A155" s="19"/>
      <c r="B155" s="22" t="e">
        <v>#N/A</v>
      </c>
      <c r="C155" s="22">
        <v>7</v>
      </c>
    </row>
    <row r="156" spans="1:3" ht="15" customHeight="1" x14ac:dyDescent="0.25">
      <c r="A156" s="19"/>
      <c r="B156" s="22" t="e">
        <v>#N/A</v>
      </c>
      <c r="C156" s="22">
        <v>7</v>
      </c>
    </row>
    <row r="157" spans="1:3" ht="15" customHeight="1" x14ac:dyDescent="0.25">
      <c r="A157" s="19"/>
      <c r="B157" s="22" t="e">
        <v>#N/A</v>
      </c>
      <c r="C157" s="22">
        <v>7</v>
      </c>
    </row>
    <row r="158" spans="1:3" ht="15" customHeight="1" x14ac:dyDescent="0.25">
      <c r="A158" s="19"/>
      <c r="B158" s="22" t="e">
        <v>#N/A</v>
      </c>
      <c r="C158" s="22">
        <v>7</v>
      </c>
    </row>
    <row r="159" spans="1:3" ht="15" customHeight="1" x14ac:dyDescent="0.25">
      <c r="A159" s="19"/>
      <c r="B159" s="22" t="e">
        <v>#N/A</v>
      </c>
      <c r="C159" s="22">
        <v>7</v>
      </c>
    </row>
    <row r="160" spans="1:3" ht="15" customHeight="1" x14ac:dyDescent="0.25">
      <c r="A160" s="19"/>
      <c r="B160" s="22" t="e">
        <v>#N/A</v>
      </c>
      <c r="C160" s="22">
        <v>7</v>
      </c>
    </row>
    <row r="161" spans="1:3" ht="15" customHeight="1" x14ac:dyDescent="0.25">
      <c r="A161" s="19"/>
      <c r="B161" s="22" t="e">
        <v>#N/A</v>
      </c>
      <c r="C161" s="22">
        <v>7</v>
      </c>
    </row>
    <row r="162" spans="1:3" ht="15" customHeight="1" x14ac:dyDescent="0.25">
      <c r="A162" s="19"/>
      <c r="B162" s="22" t="e">
        <v>#N/A</v>
      </c>
      <c r="C162" s="22">
        <v>7</v>
      </c>
    </row>
    <row r="163" spans="1:3" ht="15" customHeight="1" x14ac:dyDescent="0.25">
      <c r="A163" s="19"/>
      <c r="B163" s="22" t="e">
        <v>#N/A</v>
      </c>
      <c r="C163" s="22">
        <v>7</v>
      </c>
    </row>
    <row r="164" spans="1:3" ht="15" customHeight="1" x14ac:dyDescent="0.25">
      <c r="A164" s="19"/>
      <c r="B164" s="22" t="e">
        <v>#N/A</v>
      </c>
      <c r="C164" s="22">
        <v>7</v>
      </c>
    </row>
    <row r="165" spans="1:3" ht="15" customHeight="1" x14ac:dyDescent="0.25">
      <c r="A165" s="19"/>
      <c r="B165" s="22" t="e">
        <v>#N/A</v>
      </c>
      <c r="C165" s="22">
        <v>7</v>
      </c>
    </row>
    <row r="166" spans="1:3" ht="15" customHeight="1" x14ac:dyDescent="0.25">
      <c r="A166" s="19"/>
      <c r="B166" s="22" t="e">
        <v>#N/A</v>
      </c>
      <c r="C166" s="22">
        <v>7</v>
      </c>
    </row>
    <row r="167" spans="1:3" ht="15" customHeight="1" x14ac:dyDescent="0.25">
      <c r="A167" s="19"/>
      <c r="B167" s="22" t="e">
        <v>#N/A</v>
      </c>
      <c r="C167" s="22">
        <v>7</v>
      </c>
    </row>
    <row r="168" spans="1:3" ht="15" customHeight="1" x14ac:dyDescent="0.25">
      <c r="A168" s="19"/>
      <c r="B168" s="22" t="e">
        <v>#N/A</v>
      </c>
      <c r="C168" s="22">
        <v>7</v>
      </c>
    </row>
    <row r="169" spans="1:3" ht="15" customHeight="1" x14ac:dyDescent="0.25">
      <c r="A169" s="19"/>
      <c r="B169" s="22" t="e">
        <v>#N/A</v>
      </c>
      <c r="C169" s="22">
        <v>7</v>
      </c>
    </row>
    <row r="170" spans="1:3" ht="15" customHeight="1" x14ac:dyDescent="0.25">
      <c r="A170" s="19"/>
      <c r="B170" s="22" t="e">
        <v>#N/A</v>
      </c>
      <c r="C170" s="22">
        <v>7</v>
      </c>
    </row>
    <row r="171" spans="1:3" ht="15" customHeight="1" x14ac:dyDescent="0.25">
      <c r="A171" s="19"/>
      <c r="B171" s="22" t="e">
        <v>#N/A</v>
      </c>
      <c r="C171" s="22">
        <v>7</v>
      </c>
    </row>
    <row r="172" spans="1:3" ht="15" customHeight="1" x14ac:dyDescent="0.25">
      <c r="A172" s="19"/>
      <c r="B172" s="22" t="e">
        <v>#N/A</v>
      </c>
      <c r="C172" s="22">
        <v>7</v>
      </c>
    </row>
    <row r="173" spans="1:3" ht="15" customHeight="1" x14ac:dyDescent="0.25">
      <c r="A173" s="19"/>
      <c r="B173" s="22" t="e">
        <v>#N/A</v>
      </c>
      <c r="C173" s="22">
        <v>7</v>
      </c>
    </row>
    <row r="174" spans="1:3" ht="15" customHeight="1" x14ac:dyDescent="0.25">
      <c r="A174" s="19"/>
      <c r="B174" s="22" t="e">
        <v>#N/A</v>
      </c>
      <c r="C174" s="22">
        <v>7</v>
      </c>
    </row>
    <row r="175" spans="1:3" ht="15" customHeight="1" x14ac:dyDescent="0.25">
      <c r="A175" s="19"/>
      <c r="B175" s="22" t="e">
        <v>#N/A</v>
      </c>
      <c r="C175" s="22">
        <v>7</v>
      </c>
    </row>
    <row r="176" spans="1:3" ht="15" customHeight="1" x14ac:dyDescent="0.25">
      <c r="A176" s="19"/>
      <c r="B176" s="22" t="e">
        <v>#N/A</v>
      </c>
      <c r="C176" s="22">
        <v>7</v>
      </c>
    </row>
    <row r="177" spans="1:3" ht="15" customHeight="1" x14ac:dyDescent="0.25">
      <c r="A177" s="19"/>
      <c r="B177" s="22" t="e">
        <v>#N/A</v>
      </c>
      <c r="C177" s="22">
        <v>7</v>
      </c>
    </row>
    <row r="178" spans="1:3" ht="15" customHeight="1" x14ac:dyDescent="0.25">
      <c r="A178" s="19"/>
      <c r="B178" s="22" t="e">
        <v>#N/A</v>
      </c>
      <c r="C178" s="22">
        <v>7</v>
      </c>
    </row>
    <row r="179" spans="1:3" ht="15" customHeight="1" x14ac:dyDescent="0.25">
      <c r="A179" s="19"/>
      <c r="B179" s="22" t="e">
        <v>#N/A</v>
      </c>
      <c r="C179" s="22">
        <v>7</v>
      </c>
    </row>
    <row r="180" spans="1:3" ht="15" customHeight="1" x14ac:dyDescent="0.25">
      <c r="A180" s="19"/>
      <c r="B180" s="22" t="e">
        <v>#N/A</v>
      </c>
      <c r="C180" s="22">
        <v>7</v>
      </c>
    </row>
    <row r="181" spans="1:3" ht="15" customHeight="1" x14ac:dyDescent="0.25">
      <c r="A181" s="19"/>
      <c r="B181" s="22" t="e">
        <v>#N/A</v>
      </c>
      <c r="C181" s="22">
        <v>7</v>
      </c>
    </row>
    <row r="182" spans="1:3" ht="15" customHeight="1" x14ac:dyDescent="0.25">
      <c r="A182" s="19"/>
      <c r="B182" s="22" t="e">
        <v>#N/A</v>
      </c>
      <c r="C182" s="22">
        <v>7</v>
      </c>
    </row>
    <row r="183" spans="1:3" ht="15" customHeight="1" x14ac:dyDescent="0.25">
      <c r="A183" s="19"/>
      <c r="B183" s="22" t="e">
        <v>#N/A</v>
      </c>
      <c r="C183" s="22">
        <v>7</v>
      </c>
    </row>
    <row r="184" spans="1:3" ht="15" customHeight="1" x14ac:dyDescent="0.25">
      <c r="A184" s="19"/>
      <c r="B184" s="22" t="e">
        <v>#N/A</v>
      </c>
      <c r="C184" s="22">
        <v>7</v>
      </c>
    </row>
    <row r="185" spans="1:3" ht="15" customHeight="1" x14ac:dyDescent="0.25">
      <c r="A185" s="19"/>
      <c r="B185" s="22" t="e">
        <v>#N/A</v>
      </c>
      <c r="C185" s="22">
        <v>7</v>
      </c>
    </row>
    <row r="186" spans="1:3" ht="15" customHeight="1" x14ac:dyDescent="0.25">
      <c r="A186" s="19"/>
      <c r="B186" s="22" t="e">
        <v>#N/A</v>
      </c>
      <c r="C186" s="22">
        <v>7</v>
      </c>
    </row>
    <row r="187" spans="1:3" ht="15" customHeight="1" x14ac:dyDescent="0.25">
      <c r="A187" s="19"/>
      <c r="B187" s="22" t="e">
        <v>#N/A</v>
      </c>
      <c r="C187" s="22">
        <v>7</v>
      </c>
    </row>
    <row r="188" spans="1:3" ht="15" customHeight="1" x14ac:dyDescent="0.25">
      <c r="A188" s="19"/>
      <c r="B188" s="22" t="e">
        <v>#N/A</v>
      </c>
      <c r="C188" s="22">
        <v>7</v>
      </c>
    </row>
    <row r="189" spans="1:3" ht="15" customHeight="1" x14ac:dyDescent="0.25">
      <c r="A189" s="19"/>
      <c r="B189" s="22" t="e">
        <v>#N/A</v>
      </c>
      <c r="C189" s="22">
        <v>7</v>
      </c>
    </row>
    <row r="190" spans="1:3" ht="15" customHeight="1" x14ac:dyDescent="0.25">
      <c r="A190" s="19"/>
      <c r="B190" s="22" t="e">
        <v>#N/A</v>
      </c>
      <c r="C190" s="22">
        <v>7</v>
      </c>
    </row>
    <row r="191" spans="1:3" ht="15" customHeight="1" x14ac:dyDescent="0.25">
      <c r="A191" s="19"/>
      <c r="B191" s="22" t="e">
        <v>#N/A</v>
      </c>
      <c r="C191" s="22">
        <v>7</v>
      </c>
    </row>
    <row r="192" spans="1:3" ht="15" customHeight="1" x14ac:dyDescent="0.25">
      <c r="A192" s="19"/>
      <c r="B192" s="22" t="e">
        <v>#N/A</v>
      </c>
      <c r="C192" s="22">
        <v>7</v>
      </c>
    </row>
    <row r="193" spans="1:3" ht="15" customHeight="1" x14ac:dyDescent="0.25">
      <c r="A193" s="19"/>
      <c r="B193" s="22" t="e">
        <v>#N/A</v>
      </c>
      <c r="C193" s="22">
        <v>7</v>
      </c>
    </row>
    <row r="194" spans="1:3" ht="15" customHeight="1" x14ac:dyDescent="0.25">
      <c r="A194" s="19"/>
      <c r="B194" s="22" t="e">
        <v>#N/A</v>
      </c>
      <c r="C194" s="22">
        <v>7</v>
      </c>
    </row>
    <row r="195" spans="1:3" ht="15" customHeight="1" x14ac:dyDescent="0.25">
      <c r="A195" s="19"/>
      <c r="B195" s="22" t="e">
        <v>#N/A</v>
      </c>
      <c r="C195" s="22">
        <v>7</v>
      </c>
    </row>
    <row r="196" spans="1:3" ht="15" customHeight="1" x14ac:dyDescent="0.25">
      <c r="A196" s="19"/>
      <c r="B196" s="22" t="e">
        <v>#N/A</v>
      </c>
      <c r="C196" s="22">
        <v>7</v>
      </c>
    </row>
    <row r="197" spans="1:3" ht="15" customHeight="1" x14ac:dyDescent="0.25">
      <c r="A197" s="19"/>
      <c r="B197" s="22" t="e">
        <v>#N/A</v>
      </c>
      <c r="C197" s="22">
        <v>7</v>
      </c>
    </row>
    <row r="198" spans="1:3" ht="15" customHeight="1" x14ac:dyDescent="0.25">
      <c r="A198" s="19"/>
      <c r="B198" s="22" t="e">
        <v>#N/A</v>
      </c>
      <c r="C198" s="22">
        <v>7</v>
      </c>
    </row>
    <row r="199" spans="1:3" ht="15" customHeight="1" x14ac:dyDescent="0.25">
      <c r="A199" s="19"/>
      <c r="B199" s="22" t="e">
        <v>#N/A</v>
      </c>
      <c r="C199" s="22">
        <v>7</v>
      </c>
    </row>
    <row r="200" spans="1:3" ht="15" customHeight="1" x14ac:dyDescent="0.25">
      <c r="A200" s="19"/>
      <c r="B200" s="22" t="e">
        <v>#N/A</v>
      </c>
      <c r="C200" s="22">
        <v>7</v>
      </c>
    </row>
    <row r="201" spans="1:3" ht="15" customHeight="1" x14ac:dyDescent="0.25">
      <c r="A201" s="19"/>
      <c r="B201" s="22" t="e">
        <v>#N/A</v>
      </c>
      <c r="C201" s="22">
        <v>7</v>
      </c>
    </row>
    <row r="202" spans="1:3" ht="15" customHeight="1" x14ac:dyDescent="0.25">
      <c r="A202" s="19"/>
      <c r="B202" s="22" t="e">
        <v>#N/A</v>
      </c>
      <c r="C202" s="22">
        <v>7</v>
      </c>
    </row>
    <row r="203" spans="1:3" ht="15" customHeight="1" x14ac:dyDescent="0.25">
      <c r="A203" s="19"/>
      <c r="B203" s="22" t="e">
        <v>#N/A</v>
      </c>
      <c r="C203" s="22">
        <v>7</v>
      </c>
    </row>
    <row r="204" spans="1:3" ht="15" customHeight="1" x14ac:dyDescent="0.25">
      <c r="A204" s="19"/>
      <c r="B204" s="22" t="e">
        <v>#N/A</v>
      </c>
      <c r="C204" s="22">
        <v>7</v>
      </c>
    </row>
    <row r="205" spans="1:3" ht="15" customHeight="1" x14ac:dyDescent="0.25">
      <c r="A205" s="19"/>
      <c r="B205" s="22" t="e">
        <v>#N/A</v>
      </c>
      <c r="C205" s="22">
        <v>7</v>
      </c>
    </row>
    <row r="206" spans="1:3" ht="15" customHeight="1" x14ac:dyDescent="0.25">
      <c r="A206" s="19"/>
      <c r="B206" s="22" t="e">
        <v>#N/A</v>
      </c>
      <c r="C206" s="22">
        <v>7</v>
      </c>
    </row>
    <row r="207" spans="1:3" ht="15" customHeight="1" x14ac:dyDescent="0.25">
      <c r="A207" s="19"/>
      <c r="B207" s="22" t="e">
        <v>#N/A</v>
      </c>
      <c r="C207" s="22">
        <v>7</v>
      </c>
    </row>
    <row r="208" spans="1:3" ht="15" customHeight="1" x14ac:dyDescent="0.25">
      <c r="A208" s="19"/>
      <c r="B208" s="22" t="e">
        <v>#N/A</v>
      </c>
      <c r="C208" s="22">
        <v>7</v>
      </c>
    </row>
    <row r="209" spans="1:3" ht="15" customHeight="1" x14ac:dyDescent="0.25">
      <c r="A209" s="19"/>
      <c r="B209" s="22" t="e">
        <v>#N/A</v>
      </c>
      <c r="C209" s="22">
        <v>7</v>
      </c>
    </row>
    <row r="210" spans="1:3" ht="15" customHeight="1" x14ac:dyDescent="0.25">
      <c r="A210" s="19"/>
      <c r="B210" s="22" t="e">
        <v>#N/A</v>
      </c>
      <c r="C210" s="22">
        <v>7</v>
      </c>
    </row>
    <row r="211" spans="1:3" ht="15" customHeight="1" x14ac:dyDescent="0.25">
      <c r="A211" s="19"/>
      <c r="B211" s="22" t="e">
        <v>#N/A</v>
      </c>
      <c r="C211" s="22">
        <v>7</v>
      </c>
    </row>
    <row r="212" spans="1:3" ht="15" customHeight="1" x14ac:dyDescent="0.25">
      <c r="A212" s="19"/>
      <c r="B212" s="22" t="e">
        <v>#N/A</v>
      </c>
      <c r="C212" s="22">
        <v>7</v>
      </c>
    </row>
    <row r="213" spans="1:3" ht="15" customHeight="1" x14ac:dyDescent="0.25">
      <c r="A213" s="19"/>
      <c r="B213" s="22" t="e">
        <v>#N/A</v>
      </c>
      <c r="C213" s="22">
        <v>7</v>
      </c>
    </row>
    <row r="214" spans="1:3" ht="15" customHeight="1" x14ac:dyDescent="0.25">
      <c r="A214" s="19"/>
      <c r="B214" s="22" t="e">
        <v>#N/A</v>
      </c>
      <c r="C214" s="22">
        <v>7</v>
      </c>
    </row>
    <row r="215" spans="1:3" ht="15" customHeight="1" x14ac:dyDescent="0.25">
      <c r="A215" s="19"/>
      <c r="B215" s="22" t="e">
        <v>#N/A</v>
      </c>
      <c r="C215" s="22">
        <v>7</v>
      </c>
    </row>
    <row r="216" spans="1:3" ht="15" customHeight="1" x14ac:dyDescent="0.25">
      <c r="A216" s="19"/>
      <c r="B216" s="22" t="e">
        <v>#N/A</v>
      </c>
      <c r="C216" s="22">
        <v>7</v>
      </c>
    </row>
    <row r="217" spans="1:3" ht="15" customHeight="1" x14ac:dyDescent="0.25">
      <c r="A217" s="19"/>
      <c r="B217" s="22" t="e">
        <v>#N/A</v>
      </c>
      <c r="C217" s="22">
        <v>7</v>
      </c>
    </row>
    <row r="218" spans="1:3" ht="15" customHeight="1" x14ac:dyDescent="0.25">
      <c r="A218" s="19"/>
      <c r="B218" s="22" t="e">
        <v>#N/A</v>
      </c>
      <c r="C218" s="22">
        <v>7</v>
      </c>
    </row>
    <row r="219" spans="1:3" ht="15" customHeight="1" x14ac:dyDescent="0.25">
      <c r="A219" s="19"/>
      <c r="B219" s="22" t="e">
        <v>#N/A</v>
      </c>
      <c r="C219" s="22">
        <v>7</v>
      </c>
    </row>
    <row r="220" spans="1:3" ht="15" customHeight="1" x14ac:dyDescent="0.25">
      <c r="A220" s="19"/>
      <c r="B220" s="22" t="e">
        <v>#N/A</v>
      </c>
      <c r="C220" s="22">
        <v>7</v>
      </c>
    </row>
    <row r="221" spans="1:3" ht="15" customHeight="1" x14ac:dyDescent="0.25">
      <c r="A221" s="19"/>
      <c r="B221" s="22" t="e">
        <v>#N/A</v>
      </c>
      <c r="C221" s="22">
        <v>7</v>
      </c>
    </row>
    <row r="222" spans="1:3" ht="15" customHeight="1" x14ac:dyDescent="0.25">
      <c r="A222" s="19"/>
      <c r="B222" s="22" t="e">
        <v>#N/A</v>
      </c>
      <c r="C222" s="22">
        <v>7</v>
      </c>
    </row>
    <row r="223" spans="1:3" ht="15" customHeight="1" x14ac:dyDescent="0.25">
      <c r="A223" s="19"/>
      <c r="B223" s="22" t="e">
        <v>#N/A</v>
      </c>
      <c r="C223" s="22">
        <v>7</v>
      </c>
    </row>
    <row r="224" spans="1:3" ht="15" customHeight="1" x14ac:dyDescent="0.25">
      <c r="A224" s="19"/>
      <c r="B224" s="22" t="e">
        <v>#N/A</v>
      </c>
      <c r="C224" s="22">
        <v>7</v>
      </c>
    </row>
    <row r="225" spans="1:3" ht="15" customHeight="1" x14ac:dyDescent="0.25">
      <c r="A225" s="19"/>
      <c r="B225" s="22" t="e">
        <v>#N/A</v>
      </c>
      <c r="C225" s="22">
        <v>7</v>
      </c>
    </row>
    <row r="226" spans="1:3" ht="15" customHeight="1" x14ac:dyDescent="0.25">
      <c r="A226" s="19"/>
      <c r="B226" s="22" t="e">
        <v>#N/A</v>
      </c>
      <c r="C226" s="22">
        <v>7</v>
      </c>
    </row>
    <row r="227" spans="1:3" ht="15" customHeight="1" x14ac:dyDescent="0.25">
      <c r="A227" s="19"/>
      <c r="B227" s="22" t="e">
        <v>#N/A</v>
      </c>
      <c r="C227" s="22">
        <v>7</v>
      </c>
    </row>
    <row r="228" spans="1:3" ht="15" customHeight="1" x14ac:dyDescent="0.25">
      <c r="A228" s="19"/>
      <c r="B228" s="22" t="e">
        <v>#N/A</v>
      </c>
      <c r="C228" s="22">
        <v>7</v>
      </c>
    </row>
    <row r="229" spans="1:3" ht="15" customHeight="1" x14ac:dyDescent="0.25">
      <c r="A229" s="19"/>
      <c r="B229" s="22" t="e">
        <v>#N/A</v>
      </c>
      <c r="C229" s="22">
        <v>7</v>
      </c>
    </row>
    <row r="230" spans="1:3" ht="15" customHeight="1" x14ac:dyDescent="0.25">
      <c r="A230" s="19"/>
      <c r="B230" s="22" t="e">
        <v>#N/A</v>
      </c>
      <c r="C230" s="22">
        <v>7</v>
      </c>
    </row>
    <row r="231" spans="1:3" ht="15" customHeight="1" x14ac:dyDescent="0.25">
      <c r="A231" s="19"/>
      <c r="B231" s="22" t="e">
        <v>#N/A</v>
      </c>
      <c r="C231" s="22">
        <v>7</v>
      </c>
    </row>
    <row r="232" spans="1:3" ht="15" customHeight="1" x14ac:dyDescent="0.25">
      <c r="A232" s="19"/>
      <c r="B232" s="22" t="e">
        <v>#N/A</v>
      </c>
      <c r="C232" s="22">
        <v>7</v>
      </c>
    </row>
    <row r="233" spans="1:3" ht="15" customHeight="1" x14ac:dyDescent="0.25">
      <c r="A233" s="19"/>
      <c r="B233" s="22" t="e">
        <v>#N/A</v>
      </c>
      <c r="C233" s="22">
        <v>7</v>
      </c>
    </row>
    <row r="234" spans="1:3" ht="15" customHeight="1" x14ac:dyDescent="0.25">
      <c r="A234" s="19"/>
      <c r="B234" s="22" t="e">
        <v>#N/A</v>
      </c>
      <c r="C234" s="22">
        <v>7</v>
      </c>
    </row>
    <row r="235" spans="1:3" ht="15" customHeight="1" x14ac:dyDescent="0.25">
      <c r="A235" s="19"/>
      <c r="B235" s="22" t="e">
        <v>#N/A</v>
      </c>
      <c r="C235" s="22">
        <v>7</v>
      </c>
    </row>
    <row r="236" spans="1:3" ht="15" customHeight="1" x14ac:dyDescent="0.25">
      <c r="A236" s="19"/>
      <c r="B236" s="22" t="e">
        <v>#N/A</v>
      </c>
      <c r="C236" s="22">
        <v>7</v>
      </c>
    </row>
    <row r="237" spans="1:3" ht="15" customHeight="1" x14ac:dyDescent="0.25">
      <c r="A237" s="19"/>
      <c r="B237" s="22" t="e">
        <v>#N/A</v>
      </c>
      <c r="C237" s="22">
        <v>7</v>
      </c>
    </row>
    <row r="238" spans="1:3" ht="15" customHeight="1" x14ac:dyDescent="0.25">
      <c r="A238" s="19"/>
      <c r="B238" s="22" t="e">
        <v>#N/A</v>
      </c>
      <c r="C238" s="22">
        <v>7</v>
      </c>
    </row>
    <row r="239" spans="1:3" ht="15" customHeight="1" x14ac:dyDescent="0.25">
      <c r="A239" s="19"/>
      <c r="B239" s="22" t="e">
        <v>#N/A</v>
      </c>
      <c r="C239" s="22">
        <v>7</v>
      </c>
    </row>
    <row r="240" spans="1:3" ht="15" customHeight="1" x14ac:dyDescent="0.25">
      <c r="A240" s="19"/>
      <c r="B240" s="22" t="e">
        <v>#N/A</v>
      </c>
      <c r="C240" s="22">
        <v>7</v>
      </c>
    </row>
    <row r="241" spans="1:3" ht="15" customHeight="1" x14ac:dyDescent="0.25">
      <c r="A241" s="19"/>
      <c r="B241" s="22" t="e">
        <v>#N/A</v>
      </c>
      <c r="C241" s="22">
        <v>7</v>
      </c>
    </row>
    <row r="242" spans="1:3" ht="15" customHeight="1" x14ac:dyDescent="0.25">
      <c r="A242" s="19"/>
      <c r="B242" s="22" t="e">
        <v>#N/A</v>
      </c>
      <c r="C242" s="22">
        <v>7</v>
      </c>
    </row>
    <row r="243" spans="1:3" ht="15" customHeight="1" x14ac:dyDescent="0.25">
      <c r="A243" s="19"/>
      <c r="B243" s="22" t="e">
        <v>#N/A</v>
      </c>
      <c r="C243" s="22">
        <v>7</v>
      </c>
    </row>
    <row r="244" spans="1:3" ht="15" customHeight="1" x14ac:dyDescent="0.25">
      <c r="A244" s="19"/>
      <c r="B244" s="22" t="e">
        <v>#N/A</v>
      </c>
      <c r="C244" s="22">
        <v>7</v>
      </c>
    </row>
    <row r="245" spans="1:3" ht="15" customHeight="1" x14ac:dyDescent="0.25">
      <c r="A245" s="19"/>
      <c r="B245" s="22" t="e">
        <v>#N/A</v>
      </c>
      <c r="C245" s="22">
        <v>7</v>
      </c>
    </row>
    <row r="246" spans="1:3" ht="15" customHeight="1" x14ac:dyDescent="0.25">
      <c r="A246" s="19"/>
      <c r="B246" s="22" t="e">
        <v>#N/A</v>
      </c>
      <c r="C246" s="22">
        <v>7</v>
      </c>
    </row>
    <row r="247" spans="1:3" ht="15" customHeight="1" x14ac:dyDescent="0.25">
      <c r="A247" s="19"/>
      <c r="B247" s="22" t="e">
        <v>#N/A</v>
      </c>
      <c r="C247" s="22">
        <v>7</v>
      </c>
    </row>
    <row r="248" spans="1:3" ht="15" customHeight="1" x14ac:dyDescent="0.25">
      <c r="A248" s="19"/>
      <c r="B248" s="22" t="e">
        <v>#N/A</v>
      </c>
      <c r="C248" s="22">
        <v>7</v>
      </c>
    </row>
    <row r="249" spans="1:3" ht="15" customHeight="1" x14ac:dyDescent="0.25">
      <c r="A249" s="19"/>
      <c r="B249" s="22" t="e">
        <v>#N/A</v>
      </c>
      <c r="C249" s="22">
        <v>7</v>
      </c>
    </row>
    <row r="250" spans="1:3" ht="15" customHeight="1" x14ac:dyDescent="0.25">
      <c r="A250" s="19"/>
      <c r="B250" s="22" t="e">
        <v>#N/A</v>
      </c>
      <c r="C250" s="22">
        <v>7</v>
      </c>
    </row>
    <row r="251" spans="1:3" ht="15" customHeight="1" x14ac:dyDescent="0.25">
      <c r="A251" s="19"/>
      <c r="B251" s="22" t="e">
        <v>#N/A</v>
      </c>
      <c r="C251" s="22">
        <v>7</v>
      </c>
    </row>
    <row r="252" spans="1:3" ht="15" customHeight="1" x14ac:dyDescent="0.25">
      <c r="A252" s="19"/>
      <c r="B252" s="22" t="e">
        <v>#N/A</v>
      </c>
      <c r="C252" s="22">
        <v>7</v>
      </c>
    </row>
    <row r="253" spans="1:3" ht="15" customHeight="1" x14ac:dyDescent="0.25">
      <c r="A253" s="19"/>
      <c r="B253" s="22">
        <v>10333333</v>
      </c>
      <c r="C253" s="22">
        <v>7</v>
      </c>
    </row>
    <row r="254" spans="1:3" ht="15" customHeight="1" x14ac:dyDescent="0.25">
      <c r="A254" s="19"/>
      <c r="B254" s="22">
        <v>10500000</v>
      </c>
      <c r="C254" s="22">
        <v>7</v>
      </c>
    </row>
    <row r="255" spans="1:3" ht="15" customHeight="1" x14ac:dyDescent="0.25">
      <c r="A255" s="19"/>
      <c r="B255" s="22">
        <v>10571428</v>
      </c>
      <c r="C255" s="22">
        <v>7</v>
      </c>
    </row>
    <row r="256" spans="1:3" ht="15" customHeight="1" x14ac:dyDescent="0.25">
      <c r="A256" s="19"/>
      <c r="B256" s="22">
        <v>10600000</v>
      </c>
      <c r="C256" s="22">
        <v>7</v>
      </c>
    </row>
    <row r="257" spans="1:3" ht="15" customHeight="1" x14ac:dyDescent="0.25">
      <c r="A257" s="19"/>
      <c r="B257" s="22">
        <v>11000000</v>
      </c>
      <c r="C257" s="22">
        <v>7</v>
      </c>
    </row>
    <row r="258" spans="1:3" ht="15" customHeight="1" x14ac:dyDescent="0.25">
      <c r="A258" s="19"/>
      <c r="B258" s="22">
        <v>11250000</v>
      </c>
      <c r="C258" s="22">
        <v>7</v>
      </c>
    </row>
    <row r="259" spans="1:3" ht="15" customHeight="1" x14ac:dyDescent="0.25">
      <c r="A259" s="19"/>
      <c r="B259" s="22">
        <v>11437500</v>
      </c>
      <c r="C259" s="22">
        <v>7</v>
      </c>
    </row>
    <row r="260" spans="1:3" ht="15" customHeight="1" x14ac:dyDescent="0.25">
      <c r="A260" s="19"/>
      <c r="B260" s="22">
        <v>11700000</v>
      </c>
      <c r="C260" s="22">
        <v>7</v>
      </c>
    </row>
    <row r="261" spans="1:3" ht="15" customHeight="1" x14ac:dyDescent="0.25">
      <c r="A261" s="19"/>
      <c r="B261" s="22">
        <v>11765724</v>
      </c>
      <c r="C261" s="22">
        <v>7</v>
      </c>
    </row>
    <row r="262" spans="1:3" ht="15" customHeight="1" x14ac:dyDescent="0.25">
      <c r="A262" s="19"/>
      <c r="B262" s="22">
        <v>12000000</v>
      </c>
      <c r="C262" s="22">
        <v>7</v>
      </c>
    </row>
    <row r="263" spans="1:3" ht="15" customHeight="1" x14ac:dyDescent="0.25">
      <c r="A263" s="19"/>
      <c r="B263" s="22">
        <v>12125000</v>
      </c>
      <c r="C263" s="22">
        <v>7</v>
      </c>
    </row>
    <row r="264" spans="1:3" ht="15" customHeight="1" x14ac:dyDescent="0.25">
      <c r="A264" s="19"/>
      <c r="B264" s="22">
        <v>12166666</v>
      </c>
      <c r="C264" s="22">
        <v>7</v>
      </c>
    </row>
    <row r="265" spans="1:3" ht="15" customHeight="1" x14ac:dyDescent="0.25">
      <c r="A265" s="19"/>
      <c r="B265" s="22">
        <v>12187500</v>
      </c>
      <c r="C265" s="22">
        <v>7</v>
      </c>
    </row>
    <row r="266" spans="1:3" ht="15" customHeight="1" x14ac:dyDescent="0.25">
      <c r="A266" s="19"/>
      <c r="B266" s="22">
        <v>12250000</v>
      </c>
      <c r="C266" s="22">
        <v>7</v>
      </c>
    </row>
    <row r="267" spans="1:3" ht="15" customHeight="1" x14ac:dyDescent="0.25">
      <c r="A267" s="19"/>
      <c r="B267" s="22">
        <v>12500000</v>
      </c>
      <c r="C267" s="22">
        <v>7</v>
      </c>
    </row>
    <row r="268" spans="1:3" ht="15" customHeight="1" x14ac:dyDescent="0.25">
      <c r="A268" s="19"/>
      <c r="B268" s="22">
        <v>12750000</v>
      </c>
      <c r="C268" s="22">
        <v>7</v>
      </c>
    </row>
    <row r="269" spans="1:3" ht="15" customHeight="1" x14ac:dyDescent="0.25">
      <c r="A269" s="19"/>
      <c r="B269" s="22">
        <v>12850000</v>
      </c>
      <c r="C269" s="22">
        <v>7</v>
      </c>
    </row>
    <row r="270" spans="1:3" ht="15" customHeight="1" x14ac:dyDescent="0.25">
      <c r="A270" s="19"/>
      <c r="B270" s="22">
        <v>12922231</v>
      </c>
      <c r="C270" s="22">
        <v>7</v>
      </c>
    </row>
    <row r="271" spans="1:3" ht="15" customHeight="1" x14ac:dyDescent="0.25">
      <c r="A271" s="19"/>
      <c r="B271" s="22">
        <v>13000000</v>
      </c>
      <c r="C271" s="22">
        <v>7</v>
      </c>
    </row>
    <row r="272" spans="1:3" ht="15" customHeight="1" x14ac:dyDescent="0.25">
      <c r="A272" s="19"/>
      <c r="B272" s="22">
        <v>13100000</v>
      </c>
      <c r="C272" s="22">
        <v>7</v>
      </c>
    </row>
    <row r="273" spans="1:3" ht="15" customHeight="1" x14ac:dyDescent="0.25">
      <c r="A273" s="19"/>
      <c r="B273" s="22">
        <v>13500000</v>
      </c>
      <c r="C273" s="22">
        <v>7</v>
      </c>
    </row>
    <row r="274" spans="1:3" ht="15" customHeight="1" x14ac:dyDescent="0.25">
      <c r="A274" s="19"/>
      <c r="B274" s="22">
        <v>13600000</v>
      </c>
      <c r="C274" s="22">
        <v>7</v>
      </c>
    </row>
    <row r="275" spans="1:3" ht="15" customHeight="1" x14ac:dyDescent="0.25">
      <c r="A275" s="19"/>
      <c r="B275" s="22">
        <v>14000000</v>
      </c>
      <c r="C275" s="22">
        <v>7</v>
      </c>
    </row>
    <row r="276" spans="1:3" ht="15" customHeight="1" x14ac:dyDescent="0.25">
      <c r="A276" s="19"/>
      <c r="B276" s="22">
        <v>14250000</v>
      </c>
      <c r="C276" s="22">
        <v>7</v>
      </c>
    </row>
    <row r="277" spans="1:3" ht="15" customHeight="1" x14ac:dyDescent="0.25">
      <c r="A277" s="19"/>
      <c r="B277" s="22">
        <v>14259403</v>
      </c>
      <c r="C277" s="22">
        <v>7</v>
      </c>
    </row>
    <row r="278" spans="1:3" ht="15" customHeight="1" x14ac:dyDescent="0.25">
      <c r="A278" s="19"/>
      <c r="B278" s="22">
        <v>14500000</v>
      </c>
      <c r="C278" s="22">
        <v>7</v>
      </c>
    </row>
    <row r="279" spans="1:3" ht="15" customHeight="1" x14ac:dyDescent="0.25">
      <c r="A279" s="19"/>
      <c r="B279" s="22">
        <v>14508395</v>
      </c>
      <c r="C279" s="22">
        <v>7</v>
      </c>
    </row>
    <row r="280" spans="1:3" ht="15" customHeight="1" x14ac:dyDescent="0.25">
      <c r="A280" s="19"/>
      <c r="B280" s="22">
        <v>14600000</v>
      </c>
      <c r="C280" s="22">
        <v>7</v>
      </c>
    </row>
    <row r="281" spans="1:3" ht="15" customHeight="1" x14ac:dyDescent="0.25">
      <c r="A281" s="19"/>
      <c r="B281" s="22">
        <v>14729364</v>
      </c>
      <c r="C281" s="22">
        <v>7</v>
      </c>
    </row>
    <row r="282" spans="1:3" ht="15" customHeight="1" x14ac:dyDescent="0.25">
      <c r="A282" s="19"/>
      <c r="B282" s="22">
        <v>14857142</v>
      </c>
      <c r="C282" s="22">
        <v>7</v>
      </c>
    </row>
    <row r="283" spans="1:3" ht="15" customHeight="1" x14ac:dyDescent="0.25">
      <c r="A283" s="19"/>
      <c r="B283" s="22">
        <v>14911700</v>
      </c>
      <c r="C283" s="22">
        <v>7</v>
      </c>
    </row>
    <row r="284" spans="1:3" ht="15" customHeight="1" x14ac:dyDescent="0.25">
      <c r="A284" s="19"/>
      <c r="B284" s="22">
        <v>15000000</v>
      </c>
      <c r="C284" s="22">
        <v>7</v>
      </c>
    </row>
    <row r="285" spans="1:3" ht="15" customHeight="1" x14ac:dyDescent="0.25">
      <c r="A285" s="19"/>
      <c r="B285" s="22">
        <v>15285714</v>
      </c>
      <c r="C285" s="22">
        <v>7</v>
      </c>
    </row>
    <row r="286" spans="1:3" ht="15" customHeight="1" x14ac:dyDescent="0.25">
      <c r="A286" s="19"/>
      <c r="B286" s="22">
        <v>15500000</v>
      </c>
      <c r="C286" s="22">
        <v>7</v>
      </c>
    </row>
    <row r="287" spans="1:3" ht="15" customHeight="1" x14ac:dyDescent="0.25">
      <c r="A287" s="19"/>
      <c r="B287" s="22">
        <v>15950000</v>
      </c>
      <c r="C287" s="22">
        <v>7</v>
      </c>
    </row>
    <row r="288" spans="1:3" ht="15" customHeight="1" x14ac:dyDescent="0.25">
      <c r="A288" s="19"/>
      <c r="B288" s="22" t="e">
        <v>#N/A</v>
      </c>
      <c r="C288" s="22">
        <v>7</v>
      </c>
    </row>
    <row r="289" spans="1:3" ht="15" customHeight="1" x14ac:dyDescent="0.25">
      <c r="A289" s="19"/>
      <c r="B289" s="22" t="e">
        <v>#N/A</v>
      </c>
      <c r="C289" s="22">
        <v>7</v>
      </c>
    </row>
    <row r="290" spans="1:3" ht="15" customHeight="1" x14ac:dyDescent="0.25">
      <c r="A290" s="19"/>
      <c r="B290" s="22" t="e">
        <v>#N/A</v>
      </c>
      <c r="C290" s="22">
        <v>7</v>
      </c>
    </row>
    <row r="291" spans="1:3" ht="15" customHeight="1" x14ac:dyDescent="0.25">
      <c r="A291" s="19"/>
      <c r="B291" s="22" t="e">
        <v>#N/A</v>
      </c>
      <c r="C291" s="22">
        <v>7</v>
      </c>
    </row>
    <row r="292" spans="1:3" ht="15" customHeight="1" x14ac:dyDescent="0.25">
      <c r="A292" s="19"/>
      <c r="B292" s="22" t="e">
        <v>#N/A</v>
      </c>
      <c r="C292" s="22">
        <v>7</v>
      </c>
    </row>
    <row r="293" spans="1:3" ht="15" customHeight="1" x14ac:dyDescent="0.25">
      <c r="A293" s="19"/>
      <c r="B293" s="22" t="e">
        <v>#N/A</v>
      </c>
      <c r="C293" s="22">
        <v>7</v>
      </c>
    </row>
    <row r="294" spans="1:3" ht="15" customHeight="1" x14ac:dyDescent="0.25">
      <c r="A294" s="19"/>
      <c r="B294" s="22" t="e">
        <v>#N/A</v>
      </c>
      <c r="C294" s="22">
        <v>7</v>
      </c>
    </row>
    <row r="295" spans="1:3" ht="15" customHeight="1" x14ac:dyDescent="0.25">
      <c r="A295" s="19"/>
      <c r="B295" s="22" t="e">
        <v>#N/A</v>
      </c>
      <c r="C295" s="22">
        <v>7</v>
      </c>
    </row>
    <row r="296" spans="1:3" ht="15" customHeight="1" x14ac:dyDescent="0.25">
      <c r="A296" s="19"/>
      <c r="B296" s="22" t="e">
        <v>#N/A</v>
      </c>
      <c r="C296" s="22">
        <v>7</v>
      </c>
    </row>
    <row r="297" spans="1:3" ht="15" customHeight="1" x14ac:dyDescent="0.25">
      <c r="A297" s="19"/>
      <c r="B297" s="22" t="e">
        <v>#N/A</v>
      </c>
      <c r="C297" s="22">
        <v>7</v>
      </c>
    </row>
    <row r="298" spans="1:3" ht="15" customHeight="1" x14ac:dyDescent="0.25">
      <c r="A298" s="19"/>
      <c r="B298" s="22" t="e">
        <v>#N/A</v>
      </c>
      <c r="C298" s="22">
        <v>7</v>
      </c>
    </row>
    <row r="299" spans="1:3" ht="15" customHeight="1" x14ac:dyDescent="0.25">
      <c r="A299" s="19"/>
      <c r="B299" s="22" t="e">
        <v>#N/A</v>
      </c>
      <c r="C299" s="22">
        <v>7</v>
      </c>
    </row>
    <row r="300" spans="1:3" ht="15" customHeight="1" x14ac:dyDescent="0.25">
      <c r="A300" s="19"/>
      <c r="B300" s="22" t="e">
        <v>#N/A</v>
      </c>
      <c r="C300" s="22">
        <v>7</v>
      </c>
    </row>
    <row r="301" spans="1:3" ht="15" customHeight="1" x14ac:dyDescent="0.25">
      <c r="A301" s="19"/>
      <c r="B301" s="22" t="e">
        <v>#N/A</v>
      </c>
      <c r="C301" s="22">
        <v>7</v>
      </c>
    </row>
    <row r="302" spans="1:3" ht="15" customHeight="1" x14ac:dyDescent="0.25">
      <c r="A302" s="19"/>
      <c r="B302" s="22" t="e">
        <v>#N/A</v>
      </c>
      <c r="C302" s="22">
        <v>7</v>
      </c>
    </row>
    <row r="303" spans="1:3" ht="15" customHeight="1" x14ac:dyDescent="0.25">
      <c r="A303" s="19"/>
      <c r="B303" s="22" t="e">
        <v>#N/A</v>
      </c>
      <c r="C303" s="22">
        <v>7</v>
      </c>
    </row>
    <row r="304" spans="1:3" ht="15" customHeight="1" x14ac:dyDescent="0.25">
      <c r="A304" s="19"/>
      <c r="B304" s="22" t="e">
        <v>#N/A</v>
      </c>
      <c r="C304" s="22">
        <v>7</v>
      </c>
    </row>
    <row r="305" spans="1:3" ht="15" customHeight="1" x14ac:dyDescent="0.25">
      <c r="A305" s="19"/>
      <c r="B305" s="22" t="e">
        <v>#N/A</v>
      </c>
      <c r="C305" s="22">
        <v>7</v>
      </c>
    </row>
    <row r="306" spans="1:3" ht="15" customHeight="1" x14ac:dyDescent="0.25">
      <c r="A306" s="19"/>
      <c r="B306" s="22" t="e">
        <v>#N/A</v>
      </c>
      <c r="C306" s="22">
        <v>7</v>
      </c>
    </row>
    <row r="307" spans="1:3" ht="15" customHeight="1" x14ac:dyDescent="0.25">
      <c r="A307" s="19"/>
      <c r="B307" s="22" t="e">
        <v>#N/A</v>
      </c>
      <c r="C307" s="22">
        <v>7</v>
      </c>
    </row>
    <row r="308" spans="1:3" ht="15" customHeight="1" x14ac:dyDescent="0.25">
      <c r="A308" s="19"/>
      <c r="B308" s="22" t="e">
        <v>#N/A</v>
      </c>
      <c r="C308" s="22">
        <v>7</v>
      </c>
    </row>
    <row r="309" spans="1:3" ht="15" customHeight="1" x14ac:dyDescent="0.25">
      <c r="A309" s="19"/>
      <c r="B309" s="22" t="e">
        <v>#N/A</v>
      </c>
      <c r="C309" s="22">
        <v>7</v>
      </c>
    </row>
    <row r="310" spans="1:3" ht="15" customHeight="1" x14ac:dyDescent="0.25">
      <c r="A310" s="19"/>
      <c r="B310" s="22" t="e">
        <v>#N/A</v>
      </c>
      <c r="C310" s="22">
        <v>7</v>
      </c>
    </row>
    <row r="311" spans="1:3" ht="15" customHeight="1" x14ac:dyDescent="0.25">
      <c r="A311" s="19"/>
      <c r="B311" s="22" t="e">
        <v>#N/A</v>
      </c>
      <c r="C311" s="22">
        <v>7</v>
      </c>
    </row>
    <row r="312" spans="1:3" ht="15" customHeight="1" x14ac:dyDescent="0.25">
      <c r="A312" s="19"/>
      <c r="B312" s="22" t="e">
        <v>#N/A</v>
      </c>
      <c r="C312" s="22">
        <v>7</v>
      </c>
    </row>
    <row r="313" spans="1:3" ht="15" customHeight="1" x14ac:dyDescent="0.25">
      <c r="A313" s="19"/>
      <c r="B313" s="22" t="e">
        <v>#N/A</v>
      </c>
      <c r="C313" s="22">
        <v>7</v>
      </c>
    </row>
    <row r="314" spans="1:3" ht="15" customHeight="1" x14ac:dyDescent="0.25">
      <c r="A314" s="19"/>
      <c r="B314" s="22" t="e">
        <v>#N/A</v>
      </c>
      <c r="C314" s="22">
        <v>7</v>
      </c>
    </row>
    <row r="315" spans="1:3" ht="15" customHeight="1" x14ac:dyDescent="0.25">
      <c r="A315" s="19"/>
      <c r="B315" s="22" t="e">
        <v>#N/A</v>
      </c>
      <c r="C315" s="22">
        <v>7</v>
      </c>
    </row>
    <row r="316" spans="1:3" ht="15" customHeight="1" x14ac:dyDescent="0.25">
      <c r="A316" s="19"/>
      <c r="B316" s="22" t="e">
        <v>#N/A</v>
      </c>
      <c r="C316" s="22">
        <v>7</v>
      </c>
    </row>
    <row r="317" spans="1:3" ht="15" customHeight="1" x14ac:dyDescent="0.25"/>
    <row r="318" spans="1:3" ht="15" customHeight="1" x14ac:dyDescent="0.25"/>
    <row r="319" spans="1:3" ht="15" customHeight="1" x14ac:dyDescent="0.25"/>
  </sheetData>
  <pageMargins left="0.7" right="0.7" top="0.75" bottom="0.75" header="0.3" footer="0.3"/>
  <pageSetup orientation="portrait" blackAndWhite="1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/>
  </sheetViews>
  <sheetFormatPr defaultColWidth="30.7109375" defaultRowHeight="15" x14ac:dyDescent="0.25"/>
  <cols>
    <col min="1" max="1" width="30.7109375" style="12"/>
    <col min="2" max="16384" width="30.7109375" style="11"/>
  </cols>
  <sheetData>
    <row r="1" spans="1:20" x14ac:dyDescent="0.25">
      <c r="A1" s="12" t="s">
        <v>91</v>
      </c>
      <c r="B1" s="11" t="s">
        <v>1020</v>
      </c>
      <c r="C1" s="11" t="s">
        <v>82</v>
      </c>
      <c r="D1" s="11">
        <v>6</v>
      </c>
      <c r="E1" s="11" t="s">
        <v>83</v>
      </c>
      <c r="F1" s="11">
        <v>0</v>
      </c>
      <c r="G1" s="11" t="s">
        <v>84</v>
      </c>
      <c r="H1" s="11">
        <v>0</v>
      </c>
      <c r="I1" s="11" t="s">
        <v>85</v>
      </c>
      <c r="J1" s="11">
        <v>1</v>
      </c>
      <c r="K1" s="11" t="s">
        <v>86</v>
      </c>
      <c r="L1" s="11">
        <v>0</v>
      </c>
      <c r="M1" s="11" t="s">
        <v>87</v>
      </c>
      <c r="N1" s="11">
        <v>0</v>
      </c>
      <c r="O1" s="11" t="s">
        <v>88</v>
      </c>
      <c r="P1" s="11">
        <v>1</v>
      </c>
      <c r="Q1" s="11" t="s">
        <v>89</v>
      </c>
      <c r="R1" s="11">
        <v>0</v>
      </c>
      <c r="S1" s="11" t="s">
        <v>90</v>
      </c>
      <c r="T1" s="11">
        <v>0</v>
      </c>
    </row>
    <row r="2" spans="1:20" x14ac:dyDescent="0.25">
      <c r="A2" s="12" t="s">
        <v>92</v>
      </c>
      <c r="B2" s="11" t="s">
        <v>999</v>
      </c>
    </row>
    <row r="3" spans="1:20" x14ac:dyDescent="0.25">
      <c r="A3" s="12" t="s">
        <v>93</v>
      </c>
      <c r="B3" s="11" t="b">
        <f>IF(B10&gt;256,"TripUpST110AndEarlier",FALSE)</f>
        <v>0</v>
      </c>
    </row>
    <row r="4" spans="1:20" x14ac:dyDescent="0.25">
      <c r="A4" s="12" t="s">
        <v>94</v>
      </c>
      <c r="B4" s="11" t="s">
        <v>95</v>
      </c>
    </row>
    <row r="5" spans="1:20" x14ac:dyDescent="0.25">
      <c r="A5" s="12" t="s">
        <v>96</v>
      </c>
      <c r="B5" s="11" t="b">
        <v>1</v>
      </c>
    </row>
    <row r="6" spans="1:20" x14ac:dyDescent="0.25">
      <c r="A6" s="12" t="s">
        <v>97</v>
      </c>
      <c r="B6" s="11" t="b">
        <v>1</v>
      </c>
    </row>
    <row r="7" spans="1:20" x14ac:dyDescent="0.25">
      <c r="A7" s="12" t="s">
        <v>98</v>
      </c>
      <c r="B7" s="11" t="str">
        <f>Data!$A$1:$D$844</f>
        <v>San Diego Padres</v>
      </c>
    </row>
    <row r="8" spans="1:20" x14ac:dyDescent="0.25">
      <c r="A8" s="12" t="s">
        <v>99</v>
      </c>
      <c r="B8" s="11">
        <v>1</v>
      </c>
    </row>
    <row r="9" spans="1:20" x14ac:dyDescent="0.25">
      <c r="A9" s="12" t="s">
        <v>100</v>
      </c>
      <c r="B9" s="11">
        <f>1</f>
        <v>1</v>
      </c>
    </row>
    <row r="10" spans="1:20" x14ac:dyDescent="0.25">
      <c r="A10" s="12" t="s">
        <v>101</v>
      </c>
      <c r="B10" s="11">
        <v>4</v>
      </c>
    </row>
    <row r="12" spans="1:20" x14ac:dyDescent="0.25">
      <c r="A12" s="12" t="s">
        <v>102</v>
      </c>
      <c r="B12" s="11" t="s">
        <v>1000</v>
      </c>
      <c r="C12" s="11" t="s">
        <v>103</v>
      </c>
      <c r="D12" s="11" t="s">
        <v>104</v>
      </c>
      <c r="E12" s="11" t="b">
        <v>1</v>
      </c>
      <c r="F12" s="11">
        <v>0</v>
      </c>
      <c r="G12" s="11">
        <v>4</v>
      </c>
    </row>
    <row r="13" spans="1:20" x14ac:dyDescent="0.25">
      <c r="A13" s="12" t="s">
        <v>105</v>
      </c>
      <c r="B13" s="11" t="str">
        <f>Data!$A$1:$A$844</f>
        <v>Adam Dunn</v>
      </c>
    </row>
    <row r="14" spans="1:20" x14ac:dyDescent="0.25">
      <c r="A14" s="12" t="s">
        <v>106</v>
      </c>
    </row>
    <row r="15" spans="1:20" x14ac:dyDescent="0.25">
      <c r="A15" s="12" t="s">
        <v>107</v>
      </c>
      <c r="B15" s="11" t="s">
        <v>1001</v>
      </c>
      <c r="C15" s="11" t="s">
        <v>108</v>
      </c>
      <c r="D15" s="11" t="s">
        <v>109</v>
      </c>
      <c r="E15" s="11" t="b">
        <v>1</v>
      </c>
      <c r="F15" s="11">
        <v>0</v>
      </c>
      <c r="G15" s="11">
        <v>4</v>
      </c>
    </row>
    <row r="16" spans="1:20" x14ac:dyDescent="0.25">
      <c r="A16" s="12" t="s">
        <v>110</v>
      </c>
      <c r="B16" s="11" t="str">
        <f>Data!$B$1:$B$844</f>
        <v>Seattle Mariners</v>
      </c>
    </row>
    <row r="17" spans="1:7" x14ac:dyDescent="0.25">
      <c r="A17" s="12" t="s">
        <v>111</v>
      </c>
    </row>
    <row r="18" spans="1:7" x14ac:dyDescent="0.25">
      <c r="A18" s="12" t="s">
        <v>112</v>
      </c>
      <c r="B18" s="11" t="s">
        <v>1002</v>
      </c>
      <c r="C18" s="11" t="s">
        <v>113</v>
      </c>
      <c r="D18" s="11" t="s">
        <v>114</v>
      </c>
      <c r="E18" s="11" t="b">
        <v>1</v>
      </c>
      <c r="F18" s="11">
        <v>0</v>
      </c>
      <c r="G18" s="11">
        <v>4</v>
      </c>
    </row>
    <row r="19" spans="1:7" x14ac:dyDescent="0.25">
      <c r="A19" s="12" t="s">
        <v>115</v>
      </c>
      <c r="B19" s="11" t="str">
        <f>Data!$C$1:$C$844</f>
        <v>Catcher</v>
      </c>
    </row>
    <row r="20" spans="1:7" x14ac:dyDescent="0.25">
      <c r="A20" s="12" t="s">
        <v>116</v>
      </c>
    </row>
    <row r="21" spans="1:7" x14ac:dyDescent="0.25">
      <c r="A21" s="12" t="s">
        <v>117</v>
      </c>
      <c r="B21" s="11" t="s">
        <v>1003</v>
      </c>
      <c r="C21" s="11" t="s">
        <v>118</v>
      </c>
      <c r="D21" s="11" t="s">
        <v>119</v>
      </c>
      <c r="E21" s="11" t="b">
        <v>1</v>
      </c>
      <c r="F21" s="11">
        <v>0</v>
      </c>
      <c r="G21" s="11">
        <v>4</v>
      </c>
    </row>
    <row r="22" spans="1:7" x14ac:dyDescent="0.25">
      <c r="A22" s="12" t="s">
        <v>120</v>
      </c>
      <c r="B22" s="11">
        <f>Data!$D$1:$D$844</f>
        <v>6687500</v>
      </c>
    </row>
    <row r="23" spans="1:7" x14ac:dyDescent="0.25">
      <c r="A23" s="1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Source</vt:lpstr>
      <vt:lpstr>Data</vt:lpstr>
      <vt:lpstr>Excel Summary Measures</vt:lpstr>
      <vt:lpstr>One Var Summary</vt:lpstr>
      <vt:lpstr>Excel Histogram</vt:lpstr>
      <vt:lpstr>Histogram</vt:lpstr>
      <vt:lpstr>Box-Whisker Plot</vt:lpstr>
      <vt:lpstr>_STDS_DG2B5EB4E3</vt:lpstr>
      <vt:lpstr>'Excel Summary Measures'!Print_Area</vt:lpstr>
      <vt:lpstr>Data!salaries</vt:lpstr>
      <vt:lpstr>ST_Player</vt:lpstr>
      <vt:lpstr>ST_Position</vt:lpstr>
      <vt:lpstr>ST_Salary</vt:lpstr>
      <vt:lpstr>ST_Team</vt:lpstr>
      <vt:lpstr>'Box-Whisker Plot'!StatToolsHeader</vt:lpstr>
      <vt:lpstr>Histogram!StatToolsHeader</vt:lpstr>
      <vt:lpstr>'One Var Summary'!StatToolsHeader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Chris</cp:lastModifiedBy>
  <cp:lastPrinted>2009-06-25T18:12:44Z</cp:lastPrinted>
  <dcterms:created xsi:type="dcterms:W3CDTF">2009-05-09T16:44:41Z</dcterms:created>
  <dcterms:modified xsi:type="dcterms:W3CDTF">2012-08-07T14:10:05Z</dcterms:modified>
</cp:coreProperties>
</file>